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SERVIZI\TELEGESTIONE\2023 procedure negoziate\procedura negoziata zona sud\"/>
    </mc:Choice>
  </mc:AlternateContent>
  <xr:revisionPtr revIDLastSave="0" documentId="13_ncr:1_{83515BBB-D40B-4558-8884-596DAA3E123A}" xr6:coauthVersionLast="47" xr6:coauthVersionMax="47" xr10:uidLastSave="{00000000-0000-0000-0000-000000000000}"/>
  <bookViews>
    <workbookView xWindow="-108" yWindow="-108" windowWidth="23256" windowHeight="12456" xr2:uid="{BB35ED81-8E5F-426A-BDD1-4AB58D39B245}"/>
  </bookViews>
  <sheets>
    <sheet name="zona sud e Libertà" sheetId="1" r:id="rId1"/>
    <sheet name="zona sud" sheetId="2" r:id="rId2"/>
    <sheet name="Libertà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D6" i="2"/>
  <c r="C6" i="2"/>
  <c r="B6" i="2"/>
  <c r="E6" i="1"/>
  <c r="D6" i="1"/>
  <c r="C6" i="1"/>
  <c r="F6" i="1" s="1"/>
  <c r="B6" i="1"/>
  <c r="E9" i="3"/>
  <c r="D9" i="3"/>
  <c r="C9" i="3"/>
  <c r="E7" i="3"/>
  <c r="D7" i="3"/>
  <c r="C7" i="3"/>
  <c r="F7" i="3" s="1"/>
  <c r="E6" i="3"/>
  <c r="D6" i="3"/>
  <c r="C6" i="3"/>
  <c r="B6" i="3"/>
  <c r="B5" i="3"/>
  <c r="F10" i="3"/>
  <c r="F9" i="3"/>
  <c r="F8" i="3"/>
  <c r="E8" i="2"/>
  <c r="E7" i="2"/>
  <c r="D8" i="2"/>
  <c r="D7" i="2"/>
  <c r="C8" i="2"/>
  <c r="C7" i="2"/>
  <c r="B12" i="2"/>
  <c r="B5" i="2"/>
  <c r="F11" i="2"/>
  <c r="F10" i="2"/>
  <c r="E9" i="2"/>
  <c r="D9" i="2"/>
  <c r="C9" i="2"/>
  <c r="F9" i="2" s="1"/>
  <c r="F8" i="2"/>
  <c r="B7" i="2"/>
  <c r="C5" i="2"/>
  <c r="B5" i="1"/>
  <c r="B12" i="1" s="1"/>
  <c r="F7" i="1"/>
  <c r="F8" i="1"/>
  <c r="F9" i="1"/>
  <c r="F10" i="1"/>
  <c r="F11" i="1"/>
  <c r="E9" i="1"/>
  <c r="D9" i="1"/>
  <c r="E8" i="1"/>
  <c r="D8" i="1"/>
  <c r="C9" i="1"/>
  <c r="C8" i="1"/>
  <c r="E7" i="1"/>
  <c r="D7" i="1"/>
  <c r="C7" i="1"/>
  <c r="B7" i="1"/>
  <c r="F6" i="3" l="1"/>
  <c r="C5" i="3"/>
  <c r="B11" i="3"/>
  <c r="F7" i="2"/>
  <c r="F6" i="2"/>
  <c r="D5" i="2"/>
  <c r="C12" i="2"/>
  <c r="C5" i="1"/>
  <c r="D5" i="1" s="1"/>
  <c r="E5" i="1"/>
  <c r="E12" i="1" s="1"/>
  <c r="D12" i="1"/>
  <c r="C11" i="3" l="1"/>
  <c r="D5" i="3"/>
  <c r="D12" i="2"/>
  <c r="E5" i="2"/>
  <c r="E12" i="2" s="1"/>
  <c r="F5" i="1"/>
  <c r="C12" i="1"/>
  <c r="F12" i="1"/>
  <c r="B16" i="1" s="1"/>
  <c r="D11" i="3" l="1"/>
  <c r="E5" i="3"/>
  <c r="E11" i="3" s="1"/>
  <c r="F12" i="2"/>
  <c r="B16" i="2" s="1"/>
  <c r="F5" i="2"/>
  <c r="F11" i="3" l="1"/>
  <c r="F5" i="3"/>
</calcChain>
</file>

<file path=xl/sharedStrings.xml><?xml version="1.0" encoding="utf-8"?>
<sst xmlns="http://schemas.openxmlformats.org/spreadsheetml/2006/main" count="60" uniqueCount="22">
  <si>
    <t>servizio telelettura/tlg</t>
  </si>
  <si>
    <t>01/08/2024-31/07/2025</t>
  </si>
  <si>
    <t>01/08/2025-31/07/2026</t>
  </si>
  <si>
    <t>01/08/2026-31/07/2027</t>
  </si>
  <si>
    <t>01/08/2027-31/07/2028</t>
  </si>
  <si>
    <t>I anno</t>
  </si>
  <si>
    <t>II anno</t>
  </si>
  <si>
    <t>III anno</t>
  </si>
  <si>
    <t>IV anno</t>
  </si>
  <si>
    <t>manutenzione SAC e apparati di rete</t>
  </si>
  <si>
    <t>fornitura gw LTE</t>
  </si>
  <si>
    <t>installazione gw su rooftop</t>
  </si>
  <si>
    <t>installazione gw su palo</t>
  </si>
  <si>
    <t>parti di ricambio gateway</t>
  </si>
  <si>
    <t>supporto per qualifica smart meter</t>
  </si>
  <si>
    <t>Procedura negoziata telegestione zona sud e Libertà</t>
  </si>
  <si>
    <t>-</t>
  </si>
  <si>
    <t>TOTALE</t>
  </si>
  <si>
    <t>completamento della progettazione radio 169 Mhz</t>
  </si>
  <si>
    <t>Totale procedura</t>
  </si>
  <si>
    <t xml:space="preserve">Procedura negoziata telegestione zona sud </t>
  </si>
  <si>
    <t>Procedura negoziata telegestione zona Libertà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</si>
</sst>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44" fontId="0" fillId="0" borderId="1" xfId="1" applyFont="1" applyBorder="1"/>
    <xf numFmtId="0" fontId="0" fillId="0" borderId="1" xfId="0" applyBorder="1" applyAlignment="1">
      <alignment horizontal="right"/>
    </xf>
    <xf numFmtId="44" fontId="0" fillId="0" borderId="1" xfId="0" applyNumberFormat="1" applyBorder="1"/>
    <xf numFmtId="44" fontId="2" fillId="2" borderId="1" xfId="0" applyNumberFormat="1" applyFont="1" applyFill="1" applyBorder="1"/>
    <xf numFmtId="0" fontId="0" fillId="0" borderId="1" xfId="0" applyBorder="1" applyAlignment="1">
      <alignment wrapText="1"/>
    </xf>
    <xf numFmtId="44" fontId="0" fillId="0" borderId="0" xfId="1" applyFont="1"/>
    <xf numFmtId="0" fontId="2" fillId="2" borderId="1" xfId="0" applyFont="1" applyFill="1" applyBorder="1"/>
    <xf numFmtId="44" fontId="0" fillId="2" borderId="1" xfId="0" applyNumberFormat="1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5A30-C98F-440B-B904-97E944BE52B6}">
  <sheetPr>
    <pageSetUpPr fitToPage="1"/>
  </sheetPr>
  <dimension ref="A1:F16"/>
  <sheetViews>
    <sheetView tabSelected="1" zoomScale="150" zoomScaleNormal="150" workbookViewId="0">
      <selection activeCell="B7" sqref="B7"/>
    </sheetView>
  </sheetViews>
  <sheetFormatPr defaultRowHeight="14.4" x14ac:dyDescent="0.3"/>
  <cols>
    <col min="1" max="1" width="31" bestFit="1" customWidth="1"/>
    <col min="2" max="5" width="21" bestFit="1" customWidth="1"/>
    <col min="6" max="6" width="13.109375" bestFit="1" customWidth="1"/>
  </cols>
  <sheetData>
    <row r="1" spans="1:6" x14ac:dyDescent="0.3">
      <c r="A1" s="4" t="s">
        <v>15</v>
      </c>
    </row>
    <row r="3" spans="1:6" x14ac:dyDescent="0.3">
      <c r="B3" s="3" t="s">
        <v>5</v>
      </c>
      <c r="C3" s="3" t="s">
        <v>6</v>
      </c>
      <c r="D3" s="3" t="s">
        <v>7</v>
      </c>
      <c r="E3" s="3" t="s">
        <v>8</v>
      </c>
      <c r="F3" s="13" t="s">
        <v>17</v>
      </c>
    </row>
    <row r="4" spans="1:6" x14ac:dyDescent="0.3">
      <c r="A4" s="1"/>
      <c r="B4" s="3" t="s">
        <v>1</v>
      </c>
      <c r="C4" s="2" t="s">
        <v>2</v>
      </c>
      <c r="D4" s="2" t="s">
        <v>3</v>
      </c>
      <c r="E4" s="2" t="s">
        <v>4</v>
      </c>
      <c r="F4" s="14"/>
    </row>
    <row r="5" spans="1:6" x14ac:dyDescent="0.3">
      <c r="A5" s="1" t="s">
        <v>0</v>
      </c>
      <c r="B5" s="5">
        <f>0.488*4*(83000+9000)</f>
        <v>179584</v>
      </c>
      <c r="C5" s="5">
        <f>B5+(B5*5%)</f>
        <v>188563.20000000001</v>
      </c>
      <c r="D5" s="5">
        <f>C5+(C5*2%)</f>
        <v>192334.46400000001</v>
      </c>
      <c r="E5" s="5">
        <f>D5+(D5*2%)</f>
        <v>196181.15328</v>
      </c>
      <c r="F5" s="7">
        <f>SUM(B5:E5)</f>
        <v>756662.81727999996</v>
      </c>
    </row>
    <row r="6" spans="1:6" x14ac:dyDescent="0.3">
      <c r="A6" s="1" t="s">
        <v>9</v>
      </c>
      <c r="B6" s="5">
        <f>5000*4</f>
        <v>20000</v>
      </c>
      <c r="C6" s="5">
        <f t="shared" ref="C6:E6" si="0">5000*4</f>
        <v>20000</v>
      </c>
      <c r="D6" s="5">
        <f t="shared" si="0"/>
        <v>20000</v>
      </c>
      <c r="E6" s="5">
        <f t="shared" si="0"/>
        <v>20000</v>
      </c>
      <c r="F6" s="7">
        <f t="shared" ref="F6:F12" si="1">SUM(B6:E6)</f>
        <v>80000</v>
      </c>
    </row>
    <row r="7" spans="1:6" x14ac:dyDescent="0.3">
      <c r="A7" s="1" t="s">
        <v>10</v>
      </c>
      <c r="B7" s="5">
        <f>38*1850</f>
        <v>70300</v>
      </c>
      <c r="C7" s="5">
        <f>5*1050</f>
        <v>5250</v>
      </c>
      <c r="D7" s="5">
        <f t="shared" ref="D7:E7" si="2">5*1050</f>
        <v>5250</v>
      </c>
      <c r="E7" s="5">
        <f t="shared" si="2"/>
        <v>5250</v>
      </c>
      <c r="F7" s="7">
        <f t="shared" si="1"/>
        <v>86050</v>
      </c>
    </row>
    <row r="8" spans="1:6" x14ac:dyDescent="0.3">
      <c r="A8" s="1" t="s">
        <v>11</v>
      </c>
      <c r="B8" s="6" t="s">
        <v>16</v>
      </c>
      <c r="C8" s="5">
        <f>3*1000</f>
        <v>3000</v>
      </c>
      <c r="D8" s="5">
        <f t="shared" ref="D8:E8" si="3">3*1000</f>
        <v>3000</v>
      </c>
      <c r="E8" s="5">
        <f t="shared" si="3"/>
        <v>3000</v>
      </c>
      <c r="F8" s="7">
        <f t="shared" si="1"/>
        <v>9000</v>
      </c>
    </row>
    <row r="9" spans="1:6" x14ac:dyDescent="0.3">
      <c r="A9" s="1" t="s">
        <v>12</v>
      </c>
      <c r="B9" s="1"/>
      <c r="C9" s="5">
        <f>2*1450</f>
        <v>2900</v>
      </c>
      <c r="D9" s="5">
        <f t="shared" ref="D9:E9" si="4">2*1450</f>
        <v>2900</v>
      </c>
      <c r="E9" s="5">
        <f t="shared" si="4"/>
        <v>2900</v>
      </c>
      <c r="F9" s="7">
        <f t="shared" si="1"/>
        <v>8700</v>
      </c>
    </row>
    <row r="10" spans="1:6" x14ac:dyDescent="0.3">
      <c r="A10" s="1" t="s">
        <v>13</v>
      </c>
      <c r="B10" s="5">
        <v>6000</v>
      </c>
      <c r="C10" s="5">
        <v>6000</v>
      </c>
      <c r="D10" s="5">
        <v>6000</v>
      </c>
      <c r="E10" s="5">
        <v>6000</v>
      </c>
      <c r="F10" s="7">
        <f t="shared" si="1"/>
        <v>24000</v>
      </c>
    </row>
    <row r="11" spans="1:6" x14ac:dyDescent="0.3">
      <c r="A11" s="1" t="s">
        <v>14</v>
      </c>
      <c r="B11" s="5">
        <v>1000</v>
      </c>
      <c r="C11" s="5">
        <v>1000</v>
      </c>
      <c r="D11" s="5">
        <v>1000</v>
      </c>
      <c r="E11" s="5">
        <v>1000</v>
      </c>
      <c r="F11" s="7">
        <f t="shared" si="1"/>
        <v>4000</v>
      </c>
    </row>
    <row r="12" spans="1:6" x14ac:dyDescent="0.3">
      <c r="A12" s="2" t="s">
        <v>17</v>
      </c>
      <c r="B12" s="8">
        <f>SUM(B5:B11)</f>
        <v>276884</v>
      </c>
      <c r="C12" s="8">
        <f t="shared" ref="C12:E12" si="5">SUM(C5:C11)</f>
        <v>226713.2</v>
      </c>
      <c r="D12" s="8">
        <f t="shared" si="5"/>
        <v>230484.46400000001</v>
      </c>
      <c r="E12" s="8">
        <f t="shared" si="5"/>
        <v>234331.15328</v>
      </c>
      <c r="F12" s="8">
        <f t="shared" si="1"/>
        <v>968412.81727999996</v>
      </c>
    </row>
    <row r="14" spans="1:6" ht="28.8" x14ac:dyDescent="0.3">
      <c r="A14" s="9" t="s">
        <v>18</v>
      </c>
      <c r="B14" s="5">
        <v>1870</v>
      </c>
    </row>
    <row r="16" spans="1:6" x14ac:dyDescent="0.3">
      <c r="A16" s="11" t="s">
        <v>19</v>
      </c>
      <c r="B16" s="12">
        <f>F12+B14</f>
        <v>970282.81727999996</v>
      </c>
    </row>
  </sheetData>
  <mergeCells count="1">
    <mergeCell ref="F3:F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AFBE5-CD73-491A-B85B-A3927EBDA1D8}">
  <sheetPr>
    <pageSetUpPr fitToPage="1"/>
  </sheetPr>
  <dimension ref="A1:F16"/>
  <sheetViews>
    <sheetView zoomScale="150" zoomScaleNormal="150" workbookViewId="0">
      <selection activeCell="B11" sqref="B11"/>
    </sheetView>
  </sheetViews>
  <sheetFormatPr defaultRowHeight="14.4" x14ac:dyDescent="0.3"/>
  <cols>
    <col min="1" max="1" width="31" bestFit="1" customWidth="1"/>
    <col min="2" max="5" width="21" bestFit="1" customWidth="1"/>
    <col min="6" max="6" width="13.109375" bestFit="1" customWidth="1"/>
  </cols>
  <sheetData>
    <row r="1" spans="1:6" x14ac:dyDescent="0.3">
      <c r="A1" s="4" t="s">
        <v>20</v>
      </c>
    </row>
    <row r="3" spans="1:6" x14ac:dyDescent="0.3">
      <c r="B3" s="3" t="s">
        <v>5</v>
      </c>
      <c r="C3" s="3" t="s">
        <v>6</v>
      </c>
      <c r="D3" s="3" t="s">
        <v>7</v>
      </c>
      <c r="E3" s="3" t="s">
        <v>8</v>
      </c>
      <c r="F3" s="13" t="s">
        <v>17</v>
      </c>
    </row>
    <row r="4" spans="1:6" x14ac:dyDescent="0.3">
      <c r="A4" s="1"/>
      <c r="B4" s="3" t="s">
        <v>1</v>
      </c>
      <c r="C4" s="2" t="s">
        <v>2</v>
      </c>
      <c r="D4" s="2" t="s">
        <v>3</v>
      </c>
      <c r="E4" s="2" t="s">
        <v>4</v>
      </c>
      <c r="F4" s="14"/>
    </row>
    <row r="5" spans="1:6" x14ac:dyDescent="0.3">
      <c r="A5" s="1" t="s">
        <v>0</v>
      </c>
      <c r="B5" s="5">
        <f>0.488*4*(83000)</f>
        <v>162016</v>
      </c>
      <c r="C5" s="5">
        <f>B5+(B5*5%)</f>
        <v>170116.8</v>
      </c>
      <c r="D5" s="5">
        <f>C5+(C5*2%)</f>
        <v>173519.136</v>
      </c>
      <c r="E5" s="5">
        <f>D5+(D5*2%)</f>
        <v>176989.51871999999</v>
      </c>
      <c r="F5" s="7">
        <f>SUM(B5:E5)</f>
        <v>682641.45472000004</v>
      </c>
    </row>
    <row r="6" spans="1:6" x14ac:dyDescent="0.3">
      <c r="A6" s="1" t="s">
        <v>9</v>
      </c>
      <c r="B6" s="5">
        <f>4000*4</f>
        <v>16000</v>
      </c>
      <c r="C6" s="5">
        <f t="shared" ref="C6:E6" si="0">4000*4</f>
        <v>16000</v>
      </c>
      <c r="D6" s="5">
        <f t="shared" si="0"/>
        <v>16000</v>
      </c>
      <c r="E6" s="5">
        <f t="shared" si="0"/>
        <v>16000</v>
      </c>
      <c r="F6" s="7">
        <f t="shared" ref="F6:F12" si="1">SUM(B6:E6)</f>
        <v>64000</v>
      </c>
    </row>
    <row r="7" spans="1:6" x14ac:dyDescent="0.3">
      <c r="A7" s="1" t="s">
        <v>10</v>
      </c>
      <c r="B7" s="5">
        <f>38*1850</f>
        <v>70300</v>
      </c>
      <c r="C7" s="5">
        <f>4*1050</f>
        <v>4200</v>
      </c>
      <c r="D7" s="5">
        <f>4*1050</f>
        <v>4200</v>
      </c>
      <c r="E7" s="5">
        <f>4*1050</f>
        <v>4200</v>
      </c>
      <c r="F7" s="7">
        <f t="shared" si="1"/>
        <v>82900</v>
      </c>
    </row>
    <row r="8" spans="1:6" x14ac:dyDescent="0.3">
      <c r="A8" s="1" t="s">
        <v>11</v>
      </c>
      <c r="B8" s="6" t="s">
        <v>16</v>
      </c>
      <c r="C8" s="5">
        <f>2*1000</f>
        <v>2000</v>
      </c>
      <c r="D8" s="5">
        <f>2*1000</f>
        <v>2000</v>
      </c>
      <c r="E8" s="5">
        <f>2*1000</f>
        <v>2000</v>
      </c>
      <c r="F8" s="7">
        <f t="shared" si="1"/>
        <v>6000</v>
      </c>
    </row>
    <row r="9" spans="1:6" x14ac:dyDescent="0.3">
      <c r="A9" s="1" t="s">
        <v>12</v>
      </c>
      <c r="B9" s="1"/>
      <c r="C9" s="5">
        <f>2*1450</f>
        <v>2900</v>
      </c>
      <c r="D9" s="5">
        <f t="shared" ref="D9:E9" si="2">2*1450</f>
        <v>2900</v>
      </c>
      <c r="E9" s="5">
        <f t="shared" si="2"/>
        <v>2900</v>
      </c>
      <c r="F9" s="7">
        <f t="shared" si="1"/>
        <v>8700</v>
      </c>
    </row>
    <row r="10" spans="1:6" x14ac:dyDescent="0.3">
      <c r="A10" s="1" t="s">
        <v>13</v>
      </c>
      <c r="B10" s="5">
        <v>5000</v>
      </c>
      <c r="C10" s="5">
        <v>5000</v>
      </c>
      <c r="D10" s="5">
        <v>5000</v>
      </c>
      <c r="E10" s="5">
        <v>5000</v>
      </c>
      <c r="F10" s="7">
        <f t="shared" si="1"/>
        <v>20000</v>
      </c>
    </row>
    <row r="11" spans="1:6" x14ac:dyDescent="0.3">
      <c r="A11" s="1" t="s">
        <v>14</v>
      </c>
      <c r="B11" s="5">
        <v>1000</v>
      </c>
      <c r="C11" s="5">
        <v>1000</v>
      </c>
      <c r="D11" s="5">
        <v>1000</v>
      </c>
      <c r="E11" s="5">
        <v>1000</v>
      </c>
      <c r="F11" s="7">
        <f t="shared" si="1"/>
        <v>4000</v>
      </c>
    </row>
    <row r="12" spans="1:6" x14ac:dyDescent="0.3">
      <c r="A12" s="2" t="s">
        <v>17</v>
      </c>
      <c r="B12" s="8">
        <f>SUM(B5:B11)</f>
        <v>254316</v>
      </c>
      <c r="C12" s="8">
        <f t="shared" ref="C12:E12" si="3">SUM(C5:C11)</f>
        <v>201216.8</v>
      </c>
      <c r="D12" s="8">
        <f t="shared" si="3"/>
        <v>204619.136</v>
      </c>
      <c r="E12" s="8">
        <f t="shared" si="3"/>
        <v>208089.51871999999</v>
      </c>
      <c r="F12" s="8">
        <f t="shared" si="1"/>
        <v>868241.45472000004</v>
      </c>
    </row>
    <row r="14" spans="1:6" ht="28.8" x14ac:dyDescent="0.3">
      <c r="A14" s="9" t="s">
        <v>18</v>
      </c>
      <c r="B14" s="10">
        <v>1870</v>
      </c>
    </row>
    <row r="16" spans="1:6" x14ac:dyDescent="0.3">
      <c r="A16" s="11" t="s">
        <v>19</v>
      </c>
      <c r="B16" s="8">
        <f>F12+B14</f>
        <v>870111.45472000004</v>
      </c>
    </row>
  </sheetData>
  <mergeCells count="1"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3B35F-2F08-43E4-A286-A4BCC50EA389}">
  <sheetPr>
    <pageSetUpPr fitToPage="1"/>
  </sheetPr>
  <dimension ref="A1:F11"/>
  <sheetViews>
    <sheetView zoomScale="150" zoomScaleNormal="150" workbookViewId="0">
      <selection activeCell="B15" sqref="B15"/>
    </sheetView>
  </sheetViews>
  <sheetFormatPr defaultRowHeight="14.4" x14ac:dyDescent="0.3"/>
  <cols>
    <col min="1" max="1" width="31" bestFit="1" customWidth="1"/>
    <col min="2" max="5" width="21" bestFit="1" customWidth="1"/>
    <col min="6" max="6" width="13.109375" bestFit="1" customWidth="1"/>
  </cols>
  <sheetData>
    <row r="1" spans="1:6" x14ac:dyDescent="0.3">
      <c r="A1" s="4" t="s">
        <v>21</v>
      </c>
    </row>
    <row r="3" spans="1:6" x14ac:dyDescent="0.3">
      <c r="B3" s="3" t="s">
        <v>5</v>
      </c>
      <c r="C3" s="3" t="s">
        <v>6</v>
      </c>
      <c r="D3" s="3" t="s">
        <v>7</v>
      </c>
      <c r="E3" s="3" t="s">
        <v>8</v>
      </c>
      <c r="F3" s="13" t="s">
        <v>17</v>
      </c>
    </row>
    <row r="4" spans="1:6" x14ac:dyDescent="0.3">
      <c r="A4" s="1"/>
      <c r="B4" s="3" t="s">
        <v>1</v>
      </c>
      <c r="C4" s="2" t="s">
        <v>2</v>
      </c>
      <c r="D4" s="2" t="s">
        <v>3</v>
      </c>
      <c r="E4" s="2" t="s">
        <v>4</v>
      </c>
      <c r="F4" s="14"/>
    </row>
    <row r="5" spans="1:6" x14ac:dyDescent="0.3">
      <c r="A5" s="1" t="s">
        <v>0</v>
      </c>
      <c r="B5" s="5">
        <f>0.488*4*(9000)</f>
        <v>17568</v>
      </c>
      <c r="C5" s="5">
        <f>B5+(B5*5%)</f>
        <v>18446.400000000001</v>
      </c>
      <c r="D5" s="5">
        <f>C5+(C5*2%)</f>
        <v>18815.328000000001</v>
      </c>
      <c r="E5" s="5">
        <f>D5+(D5*2%)</f>
        <v>19191.634560000002</v>
      </c>
      <c r="F5" s="7">
        <f>SUM(B5:E5)</f>
        <v>74021.362560000009</v>
      </c>
    </row>
    <row r="6" spans="1:6" x14ac:dyDescent="0.3">
      <c r="A6" s="1" t="s">
        <v>9</v>
      </c>
      <c r="B6" s="5">
        <f>1000*4</f>
        <v>4000</v>
      </c>
      <c r="C6" s="5">
        <f t="shared" ref="C6:E6" si="0">1000*4</f>
        <v>4000</v>
      </c>
      <c r="D6" s="5">
        <f t="shared" si="0"/>
        <v>4000</v>
      </c>
      <c r="E6" s="5">
        <f t="shared" si="0"/>
        <v>4000</v>
      </c>
      <c r="F6" s="7">
        <f t="shared" ref="F6:F11" si="1">SUM(B6:E6)</f>
        <v>16000</v>
      </c>
    </row>
    <row r="7" spans="1:6" x14ac:dyDescent="0.3">
      <c r="A7" s="1" t="s">
        <v>10</v>
      </c>
      <c r="B7" s="5"/>
      <c r="C7" s="5">
        <f>1*1050</f>
        <v>1050</v>
      </c>
      <c r="D7" s="5">
        <f t="shared" ref="D7:E7" si="2">1*1050</f>
        <v>1050</v>
      </c>
      <c r="E7" s="5">
        <f t="shared" si="2"/>
        <v>1050</v>
      </c>
      <c r="F7" s="7">
        <f t="shared" si="1"/>
        <v>3150</v>
      </c>
    </row>
    <row r="8" spans="1:6" x14ac:dyDescent="0.3">
      <c r="A8" s="1" t="s">
        <v>11</v>
      </c>
      <c r="B8" s="6" t="s">
        <v>16</v>
      </c>
      <c r="C8" s="5"/>
      <c r="D8" s="5"/>
      <c r="E8" s="5"/>
      <c r="F8" s="7">
        <f t="shared" si="1"/>
        <v>0</v>
      </c>
    </row>
    <row r="9" spans="1:6" x14ac:dyDescent="0.3">
      <c r="A9" s="1" t="s">
        <v>12</v>
      </c>
      <c r="B9" s="1"/>
      <c r="C9" s="5">
        <f>1*1450</f>
        <v>1450</v>
      </c>
      <c r="D9" s="5">
        <f t="shared" ref="D9:E9" si="3">1*1450</f>
        <v>1450</v>
      </c>
      <c r="E9" s="5">
        <f t="shared" si="3"/>
        <v>1450</v>
      </c>
      <c r="F9" s="7">
        <f t="shared" si="1"/>
        <v>4350</v>
      </c>
    </row>
    <row r="10" spans="1:6" x14ac:dyDescent="0.3">
      <c r="A10" s="1" t="s">
        <v>13</v>
      </c>
      <c r="B10" s="5">
        <v>1000</v>
      </c>
      <c r="C10" s="5">
        <v>1000</v>
      </c>
      <c r="D10" s="5">
        <v>1000</v>
      </c>
      <c r="E10" s="5">
        <v>1000</v>
      </c>
      <c r="F10" s="7">
        <f t="shared" si="1"/>
        <v>4000</v>
      </c>
    </row>
    <row r="11" spans="1:6" x14ac:dyDescent="0.3">
      <c r="A11" s="2" t="s">
        <v>17</v>
      </c>
      <c r="B11" s="8">
        <f>SUM(B5:B10)</f>
        <v>22568</v>
      </c>
      <c r="C11" s="8">
        <f>SUM(C5:C10)</f>
        <v>25946.400000000001</v>
      </c>
      <c r="D11" s="8">
        <f>SUM(D5:D10)</f>
        <v>26315.328000000001</v>
      </c>
      <c r="E11" s="8">
        <f>SUM(E5:E10)</f>
        <v>26691.634560000002</v>
      </c>
      <c r="F11" s="8">
        <f t="shared" si="1"/>
        <v>101521.36256000001</v>
      </c>
    </row>
  </sheetData>
  <mergeCells count="1"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zona sud e Libertà</vt:lpstr>
      <vt:lpstr>zona sud</vt:lpstr>
      <vt:lpstr>Libertà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MARIANTONIETTA ZOTTI</dc:creator>
  <cp:lastModifiedBy>MARIANTONIETTA ZOTTI</cp:lastModifiedBy>
  <cp:lastPrinted>2023-05-03T09:28:52Z</cp:lastPrinted>
  <dcterms:created xsi:type="dcterms:W3CDTF">2023-04-26T09:19:25Z</dcterms:created>
  <dcterms:modified xsi:type="dcterms:W3CDTF">2023-05-03T09:50:09Z</dcterms:modified>
</cp:coreProperties>
</file>