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liuzzi\Downloads\"/>
    </mc:Choice>
  </mc:AlternateContent>
  <xr:revisionPtr revIDLastSave="0" documentId="8_{F10F527A-8405-4DD6-BAA4-A532F20D7C44}" xr6:coauthVersionLast="47" xr6:coauthVersionMax="47" xr10:uidLastSave="{00000000-0000-0000-0000-000000000000}"/>
  <bookViews>
    <workbookView xWindow="-120" yWindow="-120" windowWidth="29040" windowHeight="15840" xr2:uid="{53BA6188-E840-49CC-AEF3-E2EFD811A1A7}"/>
  </bookViews>
  <sheets>
    <sheet name="Foglio1" sheetId="2" r:id="rId1"/>
  </sheets>
  <externalReferences>
    <externalReference r:id="rId2"/>
  </externalReferences>
  <definedNames>
    <definedName name="AAA">#REF!</definedName>
    <definedName name="AAAA">#REF!</definedName>
    <definedName name="Anni_prestito">#REF!</definedName>
    <definedName name="Anni_prestito1">#REF!</definedName>
    <definedName name="Beg_Bal">#REF!</definedName>
    <definedName name="BODY">#REF!</definedName>
    <definedName name="Cap">#REF!</definedName>
    <definedName name="Data">#REF!</definedName>
    <definedName name="Data_pagam">#REF!</definedName>
    <definedName name="Data_pagamento">#N/A</definedName>
    <definedName name="Dati">#REF!</definedName>
    <definedName name="End_Bal">#REF!</definedName>
    <definedName name="ENDBODY">#REF!</definedName>
    <definedName name="ESTRAZIONE_DATI_PER_REPORT">#REF!</definedName>
    <definedName name="Extra_Pay">#REF!</definedName>
    <definedName name="Full_Print">#REF!</definedName>
    <definedName name="Header_Row">ROW(#REF!)</definedName>
    <definedName name="I">#REF!</definedName>
    <definedName name="Importo_prestito">#REF!</definedName>
    <definedName name="Inizio_prestito">#REF!</definedName>
    <definedName name="Int">#REF!</definedName>
    <definedName name="Int_cum">#REF!</definedName>
    <definedName name="Interest_Rate">#REF!</definedName>
    <definedName name="Last_Row">#N/A</definedName>
    <definedName name="Loan_Amount">#REF!</definedName>
    <definedName name="Loan_Start">#REF!</definedName>
    <definedName name="Loan_Years">#REF!</definedName>
    <definedName name="Mese">#REF!</definedName>
    <definedName name="Month">#REF!</definedName>
    <definedName name="Num_pag_anno">#REF!</definedName>
    <definedName name="Num_pagam">#REF!</definedName>
    <definedName name="Number_of_Payments">MATCH(0.01,End_Bal,-1)+1</definedName>
    <definedName name="Numero_di_pagamenti">#N/A</definedName>
    <definedName name="Pag_extra">#REF!</definedName>
    <definedName name="Pagam_extra_pianif">#REF!</definedName>
    <definedName name="Pagam_mensile_pianif">#REF!</definedName>
    <definedName name="Pagam_pianif">#REF!</definedName>
    <definedName name="Pay_Date">#REF!</definedName>
    <definedName name="Pay_Num">#REF!</definedName>
    <definedName name="Payment_Date">DATE(YEAR(Loan_Start),MONTH(Loan_Start)+Payment_Number,DAY(Loan_Start))</definedName>
    <definedName name="PREV_ANNO">#REF!</definedName>
    <definedName name="PREV_ANNORIC">#REF!</definedName>
    <definedName name="PREV_DATACONTA">#REF!</definedName>
    <definedName name="PREV_DATAPAG">#REF!</definedName>
    <definedName name="PREV_DATAREGPAG">#REF!</definedName>
    <definedName name="PREV_IMPONIBILE">#REF!</definedName>
    <definedName name="PREV_IMPOSTA">#REF!</definedName>
    <definedName name="PREV_RICHIESTA">#REF!</definedName>
    <definedName name="PREV_TOTALE">#REF!</definedName>
    <definedName name="Princ">#REF!</definedName>
    <definedName name="Print_Area_Reset">OFFSET(Full_Print,0,0,Last_Row)</definedName>
    <definedName name="Reimp_area_stampa">#N/A</definedName>
    <definedName name="Riga_intestazione">ROW(#REF!)</definedName>
    <definedName name="Sal_fin">#REF!</definedName>
    <definedName name="Sal_iniz">#REF!</definedName>
    <definedName name="Sched_Pay">#REF!</definedName>
    <definedName name="Scheduled_Extra_Payments">#REF!</definedName>
    <definedName name="Scheduled_Interest_Rate">#REF!</definedName>
    <definedName name="Scheduled_Monthly_Payment">#REF!</definedName>
    <definedName name="SiNobis">[1]Support!$A$1:$A$3</definedName>
    <definedName name="Stampa_compl">#REF!</definedName>
    <definedName name="Tasso_interesse">#REF!</definedName>
    <definedName name="Tasso_interesse_pianif">#REF!</definedName>
    <definedName name="Total_Interest">#REF!</definedName>
    <definedName name="Total_pagam">#REF!</definedName>
    <definedName name="Total_Pay">#REF!</definedName>
    <definedName name="Total_Payment">Scheduled_Payment+Extra_Payment</definedName>
    <definedName name="Totale_interessi">#REF!</definedName>
    <definedName name="Ultima_riga">#N/A</definedName>
    <definedName name="Valori_immessi">IF(Importo_prestito*Tasso_interesse*Anni_prestito*Inizio_prestito&gt;0,1,0)</definedName>
    <definedName name="Values_Entered">IF(Loan_Amount*Interest_Rate*Loan_Years*Loan_Start&gt;0,1,0)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 i="2" l="1"/>
  <c r="D101" i="2"/>
  <c r="C101" i="2"/>
  <c r="E100" i="2"/>
  <c r="D100" i="2"/>
  <c r="C100" i="2"/>
  <c r="D99" i="2"/>
  <c r="E99" i="2" s="1"/>
  <c r="D89" i="2"/>
  <c r="E89" i="2" s="1"/>
  <c r="C87" i="2"/>
  <c r="D87" i="2" s="1"/>
  <c r="C86" i="2"/>
  <c r="E62" i="2"/>
  <c r="D62" i="2"/>
  <c r="E54" i="2"/>
  <c r="D54" i="2"/>
  <c r="C54" i="2"/>
  <c r="E48" i="2"/>
  <c r="D48" i="2"/>
  <c r="C48" i="2"/>
  <c r="E41" i="2"/>
  <c r="D41" i="2"/>
  <c r="C41" i="2"/>
  <c r="E38" i="2"/>
  <c r="D38" i="2"/>
  <c r="E37" i="2"/>
  <c r="D37" i="2"/>
  <c r="E36" i="2"/>
  <c r="D36" i="2"/>
  <c r="E35" i="2"/>
  <c r="D35" i="2"/>
  <c r="E34" i="2"/>
  <c r="D34" i="2"/>
  <c r="E33" i="2"/>
  <c r="D33" i="2"/>
  <c r="C30" i="2"/>
  <c r="E29" i="2"/>
  <c r="D29" i="2"/>
  <c r="E28" i="2"/>
  <c r="D28" i="2"/>
  <c r="E24" i="2"/>
  <c r="D24" i="2"/>
  <c r="C23" i="2"/>
  <c r="E23" i="2" s="1"/>
  <c r="E18" i="2"/>
  <c r="C18" i="2"/>
  <c r="C17" i="2"/>
  <c r="E16" i="2"/>
  <c r="C16" i="2"/>
  <c r="C15" i="2"/>
  <c r="C14" i="2"/>
  <c r="E14" i="2" s="1"/>
  <c r="C11" i="2"/>
  <c r="E11" i="2" s="1"/>
  <c r="C10" i="2"/>
  <c r="E10" i="2" s="1"/>
  <c r="C9" i="2"/>
  <c r="D9" i="2" s="1"/>
  <c r="C8" i="2"/>
  <c r="E8" i="2" s="1"/>
  <c r="C7" i="2"/>
  <c r="E7" i="2" s="1"/>
  <c r="C6" i="2"/>
  <c r="E6" i="2" s="1"/>
  <c r="C5" i="2"/>
  <c r="D5" i="2" s="1"/>
  <c r="C4" i="2"/>
  <c r="D4" i="2" s="1"/>
  <c r="D103" i="2" l="1"/>
  <c r="C103" i="2"/>
  <c r="D63" i="2"/>
  <c r="D30" i="2"/>
  <c r="E30" i="2"/>
  <c r="E5" i="2"/>
  <c r="E63" i="2"/>
  <c r="C63" i="2"/>
  <c r="E9" i="2"/>
  <c r="C25" i="2"/>
  <c r="E87" i="2"/>
  <c r="E103" i="2" s="1"/>
  <c r="D10" i="2"/>
  <c r="D23" i="2"/>
  <c r="D6" i="2"/>
  <c r="D7" i="2"/>
  <c r="D11" i="2"/>
  <c r="D8" i="2"/>
  <c r="D14" i="2"/>
  <c r="E4" i="2"/>
  <c r="D25" i="2" l="1"/>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ANGELO CIMMARRUSTI</author>
  </authors>
  <commentList>
    <comment ref="C87" authorId="0" shapeId="0" xr:uid="{76473C90-775D-4449-BB0D-B14AC7AD0C3D}">
      <text>
        <r>
          <rPr>
            <b/>
            <sz val="9"/>
            <color indexed="81"/>
            <rFont val="Tahoma"/>
            <family val="2"/>
          </rPr>
          <t>ANGELO CIMMARRUSTI:</t>
        </r>
        <r>
          <rPr>
            <sz val="9"/>
            <color indexed="81"/>
            <rFont val="Tahoma"/>
            <family val="2"/>
          </rPr>
          <t xml:space="preserve">
il canone annuale per l’esecuzione del servizio di pulizia è pari ad € 70.459,96 oltre IVA ed oneri della sicurezza relativi a rischi interferenziali, non soggetti a ribasso, pari ad € 700,00 oltre, cui potrà aggiungersi, per ogni eventuale intervento di disinfezione e sanificazione dei locali aziendali, per possibili contaminazioni da Covid 19, la corresponsione dell’importo di € 334,00 oltre IVA (ipotizzati 36 interventi)</t>
        </r>
      </text>
    </comment>
  </commentList>
</comments>
</file>

<file path=xl/sharedStrings.xml><?xml version="1.0" encoding="utf-8"?>
<sst xmlns="http://schemas.openxmlformats.org/spreadsheetml/2006/main" count="400" uniqueCount="378">
  <si>
    <t>Riferimento</t>
  </si>
  <si>
    <t>2023 (€)</t>
  </si>
  <si>
    <t>2024 (€)</t>
  </si>
  <si>
    <t>2025 (€)</t>
  </si>
  <si>
    <t>MAG_01</t>
  </si>
  <si>
    <t>RC0101 - RC0102 - Raccorderia zincata a supporto di diramazioni, modifiche, allacci e modifica impianti</t>
  </si>
  <si>
    <t>MAG_02</t>
  </si>
  <si>
    <t>RC0201 - Raccorderia in acciaio a saldare e da interro a supporto di interventi sulla rete</t>
  </si>
  <si>
    <t>MAG_03</t>
  </si>
  <si>
    <t>RC0301 - Raccorderia speciale</t>
  </si>
  <si>
    <t>MAG_04</t>
  </si>
  <si>
    <t>MAG_05</t>
  </si>
  <si>
    <t>RC0302 - Raccorderia speciale Ravetti a supporto di interventi sulla rete</t>
  </si>
  <si>
    <t>MAG_06</t>
  </si>
  <si>
    <t>Gruppo Omogeno Cancelleria</t>
  </si>
  <si>
    <t>MAG_07</t>
  </si>
  <si>
    <t>Gruppo Omogeno Attrezzature</t>
  </si>
  <si>
    <t>MAG_08</t>
  </si>
  <si>
    <t>Gruppo Omogeno Materiale di consumo</t>
  </si>
  <si>
    <t>MAG_09</t>
  </si>
  <si>
    <t>Sostituzione elevatore elettrico</t>
  </si>
  <si>
    <t>MAG_10</t>
  </si>
  <si>
    <t xml:space="preserve">Fornitura e posa in opera di scaffalature industriali </t>
  </si>
  <si>
    <t>MAG_11</t>
  </si>
  <si>
    <t>Gestione movimentazione e smaltimento rifiuti</t>
  </si>
  <si>
    <t>MAG_12</t>
  </si>
  <si>
    <t>Rinnovo Parco Automezzi (20 benzina + 3 ibride)</t>
  </si>
  <si>
    <t>Noleggio furgonati (14+4)</t>
  </si>
  <si>
    <t>Riscatto furgonati</t>
  </si>
  <si>
    <t>Ripristino carrozzerie, adesivi e manutenzione automezzi</t>
  </si>
  <si>
    <t>Polizze assicurative</t>
  </si>
  <si>
    <t>Tasse di proprietà</t>
  </si>
  <si>
    <t>Software di gestione automezzi</t>
  </si>
  <si>
    <t>Varie ed eventuali</t>
  </si>
  <si>
    <t>MAG_13</t>
  </si>
  <si>
    <t>Noleggio multifunzioni</t>
  </si>
  <si>
    <t>MAG_14</t>
  </si>
  <si>
    <t>Spese spedizioni e trasporti</t>
  </si>
  <si>
    <t>TOTALE</t>
  </si>
  <si>
    <t>I_01</t>
  </si>
  <si>
    <t>Simpledo licenza sw sicurezza infortuni + assistenza sw</t>
  </si>
  <si>
    <t>I_02</t>
  </si>
  <si>
    <t>Aggiornamento annuale della licenza del Sole 24 Ore per il bilancio di esercizio.</t>
  </si>
  <si>
    <t>I_03</t>
  </si>
  <si>
    <t>adeguamenti hardware della divisione amministrativa per ulteriori sopravvenute necessità</t>
  </si>
  <si>
    <t>I_04</t>
  </si>
  <si>
    <t>adeguamenti di altri software della divisione amministrativa per ulteriori sopravvenute necessità</t>
  </si>
  <si>
    <t>C_01</t>
  </si>
  <si>
    <t>Contratto di assicurazione per polizza vita dipendenti</t>
  </si>
  <si>
    <t>C_02</t>
  </si>
  <si>
    <t>Contratto assicurazione per polizza vita dirigenti</t>
  </si>
  <si>
    <t>C_03</t>
  </si>
  <si>
    <t>Polizza copertura RC Amministratori D &amp; O.</t>
  </si>
  <si>
    <t>C_04</t>
  </si>
  <si>
    <t xml:space="preserve">Contratto di assicurazione per Polizza RC patrimoniale </t>
  </si>
  <si>
    <t>C_05</t>
  </si>
  <si>
    <t xml:space="preserve">Contratto di assicurazione per Polizza Incendio </t>
  </si>
  <si>
    <t>C_06</t>
  </si>
  <si>
    <t>Contratto di assicurazione per polizza infortuni cumulativa</t>
  </si>
  <si>
    <t>C_07</t>
  </si>
  <si>
    <t>Contratto di assicurazione per Polizza RC Terzi</t>
  </si>
  <si>
    <t>C_08</t>
  </si>
  <si>
    <t>Contratto di assicurazione per Polizza elettronica</t>
  </si>
  <si>
    <t>C_09</t>
  </si>
  <si>
    <t>Contratto assicurazione per polizza cyber risk</t>
  </si>
  <si>
    <t>C_10</t>
  </si>
  <si>
    <t>Contratto assicurazione per polizza Covid</t>
  </si>
  <si>
    <t>C_11</t>
  </si>
  <si>
    <t>Compensi alla società di revisione</t>
  </si>
  <si>
    <t>C_12</t>
  </si>
  <si>
    <t>Contratto di Compliance officer (utiliplanner e deliberact)</t>
  </si>
  <si>
    <t>C_13</t>
  </si>
  <si>
    <t>Compenso per componenti esterni Organismo di Vigilanza</t>
  </si>
  <si>
    <t>C_14</t>
  </si>
  <si>
    <t>Contratto di assicurazione per automezzi Polizza Libro matricola</t>
  </si>
  <si>
    <t>C_15</t>
  </si>
  <si>
    <t>Manutenzione relativa alla gestione del sito istituzionale e dei servizi di assistenza. Proroga Contratto prot.  2074/AMM del 23/01/2018.</t>
  </si>
  <si>
    <t>C_16</t>
  </si>
  <si>
    <t>Locazione erogatori di acqua</t>
  </si>
  <si>
    <t>C_17</t>
  </si>
  <si>
    <t>C_18</t>
  </si>
  <si>
    <t>Affidamento realizzazione nuovo sito web + manutenzione ordinaria, straordinaria e hosting del server. Periodo 01/02/2021-31/01/2024</t>
  </si>
  <si>
    <t>C_19</t>
  </si>
  <si>
    <t>Manutenzione piattaforme applicative Fatturazione elettronica e CADI-pacchetto FATEL+CADI ON SITE</t>
  </si>
  <si>
    <t>C_20</t>
  </si>
  <si>
    <t>Manutenzione annuale sw di gestione della contabilità, magazzino e business intelligence</t>
  </si>
  <si>
    <t>C_21</t>
  </si>
  <si>
    <t>Manutenzione del portale per la gestione delle gare telematiche e trasparenza Digital PA</t>
  </si>
  <si>
    <t>C_22</t>
  </si>
  <si>
    <t>Fatturazione PagoPA</t>
  </si>
  <si>
    <t>C_23</t>
  </si>
  <si>
    <t>Software di gestione Whistleblowing segnalazione illeciti  PA (triennale)</t>
  </si>
  <si>
    <t>C_24</t>
  </si>
  <si>
    <t>Servizio di consulenza per l'Unbundling Funzionale</t>
  </si>
  <si>
    <t>C_25</t>
  </si>
  <si>
    <t>Attivazione dell’albo avvocati</t>
  </si>
  <si>
    <t>C_26</t>
  </si>
  <si>
    <t>Plus24 Lavoro con apprendistato</t>
  </si>
  <si>
    <t>C_27</t>
  </si>
  <si>
    <t>Smart24 Fisco Pro</t>
  </si>
  <si>
    <t>C_28</t>
  </si>
  <si>
    <t>servizio di assistenza e consulenza in materia di credito d'imposta (Wave)</t>
  </si>
  <si>
    <t>C_29</t>
  </si>
  <si>
    <t>Servizio di consulenza Fiscale</t>
  </si>
  <si>
    <t>C_30</t>
  </si>
  <si>
    <t xml:space="preserve">Affidamento servizio di elaborazione e trasmissione telematica dichiarazione IRAP </t>
  </si>
  <si>
    <t>C_31</t>
  </si>
  <si>
    <t>Consulenza Gestione di commessa</t>
  </si>
  <si>
    <t>C_32</t>
  </si>
  <si>
    <t>Formazione della divisione AFC-AGP</t>
  </si>
  <si>
    <t>Rinnovo antivirus Trend Micro.</t>
  </si>
  <si>
    <t>Rinnovo Veeam Backup con unione licenze. ( Sono Cambiati I Parametri  del licensing, le licenze si acquistano non piu a processore ma a macchine virtuali  e fisiche).</t>
  </si>
  <si>
    <t>Rinnovo PEC Aziendali  con conservazione sostitutiva+ piattaforma OpenWork</t>
  </si>
  <si>
    <t>Servizi di consulenza per ISO 27.001</t>
  </si>
  <si>
    <t>Sw centrale telefonica</t>
  </si>
  <si>
    <t>Acquisto Servizi Strong authentication (Autenticazione a due fattori) da acquistare come servizi Watchguard per far accedere oltre le nostre maestranze alla carta dei servizi, accessi al SIT per enti, prefettura, vigili del fuoco, al fine di emergenze nuovi scavi, e sopraluoghi con precisione secondo l’implementazione eseguita sui nostri sistemi</t>
  </si>
  <si>
    <t>Acquisto di due SAN Synology Montate in cluster, con tecnologia all flash e connetività a 10 GB ci consentiranno di avere backup piu veloci e non saturare il traffico di rete.</t>
  </si>
  <si>
    <t>Total Security per WatchGuard modello M470, supporto triennale e servizi di installazione e configurazione</t>
  </si>
  <si>
    <t>Acquisto SAN Fujtsu seconda periferica con potenziamento dischi anche sulla vecchia montaggio in cluster completa di servizi specialistici per implementazione nell’infrastruttura esistente di VMware in cluster, Aumento Memoria sul Cluster e acquisto nodo di replica. Upgrade a VMware Enterprise Plus</t>
  </si>
  <si>
    <t>Gestione/aggiornamento Hardware e tutti i software per il CED</t>
  </si>
  <si>
    <t>Impianto di video sorveglianza ratei conttratualizzati defalcati dal capitolato.</t>
  </si>
  <si>
    <t>Implementazione e segmentazione rete aziendale al fine di essere a norma secondo il GDPR. la fornitura prevede posa in opera delle apparecchiature e parametrizzazioni degli switch di rete, segmentando la tipologia di apparecchiature divise tra Server, Client, Stampanti, Vlan dedicate WIFI, portali di consultazione servizi, oltre segmentazione dei vecchi server e vecchi client con sistemi operativi obsoleti</t>
  </si>
  <si>
    <t>Care Pack HP - assistenza hardware contatto direttamente con casa madre HP</t>
  </si>
  <si>
    <t>Acquisto servizio di assistenza Senior e Junior per i Sistemi Informativi Aziendali</t>
  </si>
  <si>
    <t>Consulenza Privacy  (NUOVO REGOLAMENTO EUROPEO) e (CAD)</t>
  </si>
  <si>
    <t>Pen Test Portale istituzionale e Albo fornitori</t>
  </si>
  <si>
    <t>Manutenzione centrale telefonica e cablaggio strutturato</t>
  </si>
  <si>
    <t>Noleggio pc portatili emergenza coronavirus e sostituzione batterie per usura.</t>
  </si>
  <si>
    <t>Contratto connettività e telefonia fissa (escluso parte variabile</t>
  </si>
  <si>
    <t>Cassaforte ignifuga per archiviazione backup</t>
  </si>
  <si>
    <t>CED_01</t>
  </si>
  <si>
    <t>CED_02</t>
  </si>
  <si>
    <t>CED_03</t>
  </si>
  <si>
    <t>CED_04</t>
  </si>
  <si>
    <t>CED_05</t>
  </si>
  <si>
    <t>CED_06</t>
  </si>
  <si>
    <t>CED_07</t>
  </si>
  <si>
    <t>CED_08</t>
  </si>
  <si>
    <t>CED_09</t>
  </si>
  <si>
    <t>CED_10</t>
  </si>
  <si>
    <t>CED_11</t>
  </si>
  <si>
    <t>CED_12</t>
  </si>
  <si>
    <t>CED_13</t>
  </si>
  <si>
    <t>CED_14</t>
  </si>
  <si>
    <t>CED_15</t>
  </si>
  <si>
    <t>CED_16</t>
  </si>
  <si>
    <t>CED_17</t>
  </si>
  <si>
    <t>CED_18</t>
  </si>
  <si>
    <t>CED_19</t>
  </si>
  <si>
    <t>CED_20</t>
  </si>
  <si>
    <t>PER_01</t>
  </si>
  <si>
    <t>Servizio di RSPP</t>
  </si>
  <si>
    <t>PER_02</t>
  </si>
  <si>
    <t>Manutenzione verde aziendale</t>
  </si>
  <si>
    <t>PER_03</t>
  </si>
  <si>
    <t>Servizio di pulizia sede aziendale</t>
  </si>
  <si>
    <t>PER_04</t>
  </si>
  <si>
    <t>Aff.to Servizio di Vigilanza con punzonatura.</t>
  </si>
  <si>
    <t>PER_05</t>
  </si>
  <si>
    <t>Servizio di vigilanza sede aziendale (portierato)</t>
  </si>
  <si>
    <t>PER_06</t>
  </si>
  <si>
    <t>Software Paghe</t>
  </si>
  <si>
    <t>PER_07</t>
  </si>
  <si>
    <t>Modulo controllo accessi e rilevazione presenze</t>
  </si>
  <si>
    <t>PER_08</t>
  </si>
  <si>
    <t xml:space="preserve">Software protocollo aziendale </t>
  </si>
  <si>
    <t>PER_09</t>
  </si>
  <si>
    <t>Consulente servizio paghe</t>
  </si>
  <si>
    <t>PER_10</t>
  </si>
  <si>
    <t>Data Protection Officer</t>
  </si>
  <si>
    <t>PER_11</t>
  </si>
  <si>
    <t xml:space="preserve">Affidamento servizi sanitari </t>
  </si>
  <si>
    <t>PER_12</t>
  </si>
  <si>
    <t>ANNUARIO PAGINE GIALLE</t>
  </si>
  <si>
    <t>PER_13</t>
  </si>
  <si>
    <t>ASI – servizio di cartellonistica stradale</t>
  </si>
  <si>
    <t>PER_14</t>
  </si>
  <si>
    <t>Servizi postali</t>
  </si>
  <si>
    <t>PER_15</t>
  </si>
  <si>
    <t>Affidamento incarico, in qualità di Medico Competente, attività di monitoraggio anti Covid 19 e refertazione in seguito a somministrazione Tamponi rapidi naso-faringeo, da parte di terzi</t>
  </si>
  <si>
    <t>PER_16</t>
  </si>
  <si>
    <t>Affidamento prestazioni infermieristiche per somministrazione di Tampone rapido naso-faringeo per ricerca Antigene POCT, al personale presso la sede Aziendale.</t>
  </si>
  <si>
    <t>PER_17</t>
  </si>
  <si>
    <t>fornitura di Kit di Test FIA Anticorpi neutralizzanti SARS_COV_2 IRIS AB SPIKE.</t>
  </si>
  <si>
    <t>PER_18</t>
  </si>
  <si>
    <t>attivazione e gestione portale welfare aziendale</t>
  </si>
  <si>
    <t>3B00006003</t>
  </si>
  <si>
    <t>UTENSILI E ATTREZZATURE ~B6003</t>
  </si>
  <si>
    <t>3B00006005</t>
  </si>
  <si>
    <t>MATERIALE PULIZIA C/O ACQUISTO ~B6005</t>
  </si>
  <si>
    <t>3B00006016</t>
  </si>
  <si>
    <t>ACCESSORI CABINE C/ACQUISTO ~B6016</t>
  </si>
  <si>
    <t>3B00006017</t>
  </si>
  <si>
    <t>CARBUR LUBRIF INDETRAIBI DA TERZI ~B6017</t>
  </si>
  <si>
    <t>3B00006018</t>
  </si>
  <si>
    <t>CARBUR LUBRIF DETRAIBILI DA TERZI ~B6018</t>
  </si>
  <si>
    <t>3B00006024</t>
  </si>
  <si>
    <t>MATERIALE SANITARIO  C/ACQUISTO ~B6024</t>
  </si>
  <si>
    <t>3B00007056</t>
  </si>
  <si>
    <t>ALTRE SPESE LEGALI ~B7056</t>
  </si>
  <si>
    <t>3B00007068</t>
  </si>
  <si>
    <t>SPESE LEGALI CONTENZ SEDE AMMINISTR ~B70</t>
  </si>
  <si>
    <t>3B00007069</t>
  </si>
  <si>
    <t>SPESE LEGALI DOVUTE A RECUPERO CRED ~B70</t>
  </si>
  <si>
    <t>3B00007001</t>
  </si>
  <si>
    <t>ENER ELETT PR CAT DA ALTRE SOC GRU ~B700</t>
  </si>
  <si>
    <t>3B00007009</t>
  </si>
  <si>
    <t>ANALISI PROVE E COLLAUDI ~B7009</t>
  </si>
  <si>
    <t>3B00007022</t>
  </si>
  <si>
    <t>SPESE PUBBLICITARIE, RAPPRES E MARK ~B70</t>
  </si>
  <si>
    <t>3B00007028</t>
  </si>
  <si>
    <t>RIPARAZIONE ATTREZZATURE ~B7028</t>
  </si>
  <si>
    <t>3B00007029</t>
  </si>
  <si>
    <t>INSERZIONI DIVERSE ~B7029</t>
  </si>
  <si>
    <t>3B00007032</t>
  </si>
  <si>
    <t>ASSICURAZ. AUTOMEZZI TEC. INDETRAIB ~B70</t>
  </si>
  <si>
    <t>3B00007035</t>
  </si>
  <si>
    <t>MANUT. E RIPAR. AUTOMEZZI (INDETRA) ~B70</t>
  </si>
  <si>
    <t>3B00007039</t>
  </si>
  <si>
    <t>ENERG ELETT SERV DA ALTRE SOC GRUPP ~B70</t>
  </si>
  <si>
    <t>3B00007040</t>
  </si>
  <si>
    <t>CONSUMO ACQUA ~B7040</t>
  </si>
  <si>
    <t>3B00007044</t>
  </si>
  <si>
    <t>MANUT. IMPIANTI E MACC. NO GAS ~B7044</t>
  </si>
  <si>
    <t>3B00007046</t>
  </si>
  <si>
    <t>CONSUMO METANO SEDE AZIENDALE ~B7046</t>
  </si>
  <si>
    <t>3B00007050</t>
  </si>
  <si>
    <t>TELEFONICHE CELLULARI DETRAIBILI ~B7050</t>
  </si>
  <si>
    <t>3B00007051</t>
  </si>
  <si>
    <t>TELEFONICHE CELLULARI INDETRAIBILI ~B705</t>
  </si>
  <si>
    <t>3B00007052</t>
  </si>
  <si>
    <t>ONERI E SPESE C/C POSTALE ~B7052</t>
  </si>
  <si>
    <t>3B00007054</t>
  </si>
  <si>
    <t>CONSULENZE LEGALI E NOTARILI ~B7054</t>
  </si>
  <si>
    <t>3B00007055</t>
  </si>
  <si>
    <t>ONERI E SPESE BANCARIE ~B7055</t>
  </si>
  <si>
    <t>3B00007064</t>
  </si>
  <si>
    <t>SPESE VIAGGIO VITTO E ALLOGGIO ~B7064</t>
  </si>
  <si>
    <t>3B00008001</t>
  </si>
  <si>
    <t>CANONI DI CONCESSIONE ~B8001 (vs Comune)</t>
  </si>
  <si>
    <t>CANONI DI CONCESSIONE ~B8001 (altri)</t>
  </si>
  <si>
    <t xml:space="preserve">CANONI DI CONCESSIONE ~B8001 </t>
  </si>
  <si>
    <t>3B00014002</t>
  </si>
  <si>
    <t>SOPRAVVENIENZE PASSIVE (ANALITICA) ~B140</t>
  </si>
  <si>
    <t>3B00014003</t>
  </si>
  <si>
    <t>IVA INDETRAIBILE FISCALMENTE ~B14003</t>
  </si>
  <si>
    <t>3B00014008</t>
  </si>
  <si>
    <t>ALTRE SPESE GENERALI VARIE - BUDGET ODV</t>
  </si>
  <si>
    <t>3B00014009</t>
  </si>
  <si>
    <t>TASSA POSSESSO AUTOMEZZI INDETRAIBI ~B14</t>
  </si>
  <si>
    <t>3B00014011</t>
  </si>
  <si>
    <t>TASSA SMALTIMENTO RIFIUTI ~B14011</t>
  </si>
  <si>
    <t>3B00014013</t>
  </si>
  <si>
    <t>COSAP ~B14013</t>
  </si>
  <si>
    <t>3B00014014</t>
  </si>
  <si>
    <t>IMPOSTA COMUNALE SUGLI IMMOBILI ~B14014</t>
  </si>
  <si>
    <t>3B00014015</t>
  </si>
  <si>
    <t>DIRITTI CAMERALI E VISURE CCIAA ~B14015</t>
  </si>
  <si>
    <t>3B00014016</t>
  </si>
  <si>
    <t>SANZIONI MULTE E AMMENDE VARIE ~B14016</t>
  </si>
  <si>
    <t>3B00014017</t>
  </si>
  <si>
    <t>IMPOSTE E TASSE VARIE ~B14017</t>
  </si>
  <si>
    <t>3B00014018</t>
  </si>
  <si>
    <t>IMPOSTA COMUNALE SULLA PUBBLICITA' ~B140</t>
  </si>
  <si>
    <t>3B00014019</t>
  </si>
  <si>
    <t>IMPOSTA DI REGISTRO ~B14019</t>
  </si>
  <si>
    <t>3B00014020</t>
  </si>
  <si>
    <t>SPESE PER VALORI BOLLATI ~B14020</t>
  </si>
  <si>
    <t>3B00014021</t>
  </si>
  <si>
    <t>ARROTONDAMENTI PASSIVI ~B14021</t>
  </si>
  <si>
    <t>3B00014022</t>
  </si>
  <si>
    <t>SCONTI E ABBUONI PASSIVI ~B14022</t>
  </si>
  <si>
    <t>3B00014023</t>
  </si>
  <si>
    <t>IMPOSTA DI BOLLO ~B14023</t>
  </si>
  <si>
    <t>3B00014024</t>
  </si>
  <si>
    <t>CONCESSIONI GOVERNATIVE ~B14024</t>
  </si>
  <si>
    <t>3B00014025</t>
  </si>
  <si>
    <t>CONTRIBUT AD ASSOCIAZIONI DI SETTOR ~B14</t>
  </si>
  <si>
    <t>3B00014026</t>
  </si>
  <si>
    <t>CONTRIBUTI LIBERALITA' V/ENTI ~B14026</t>
  </si>
  <si>
    <t>3B00014027</t>
  </si>
  <si>
    <t>VIDIMAZIONE LIBRI OBBLIGATORI ~B14027</t>
  </si>
  <si>
    <t>3B00014028</t>
  </si>
  <si>
    <t>ABBONAMENTI A GIORNALI E RIVISTE ~B14028</t>
  </si>
  <si>
    <t>3C00021002</t>
  </si>
  <si>
    <t>SOPRAVVENIENZE PASSIVE ~E21002</t>
  </si>
  <si>
    <t>Spese periodiche/Oggetto</t>
  </si>
  <si>
    <t>Fornitura contatori meccanici</t>
  </si>
  <si>
    <t xml:space="preserve">Fornitura di contatori gas G4/G6 smart           </t>
  </si>
  <si>
    <t>Fornitura contatori integrati G10-G16-G25</t>
  </si>
  <si>
    <t>Fornitura di apparati di rete (gateway) per implementazione sistemi di telelettura/telegestione nella zona nord Bari</t>
  </si>
  <si>
    <t>Parti di ricambio per apparati di rete (gateway) installati nella zona nord di Bari</t>
  </si>
  <si>
    <t>Fornitura add-on e batterie</t>
  </si>
  <si>
    <t>Progettazione ed installazione di apparati di rete (gateway) per implementazione sistemi di telelettura/telegestione nella zona nord Bari</t>
  </si>
  <si>
    <t>Oneri vari per apparati di rete (gateway) installati nella zona nord di Bari</t>
  </si>
  <si>
    <t>Manutenzione SAC e apparati di rete per sistema telelettura/telegestione della zona nord di Bari</t>
  </si>
  <si>
    <t>Servizio telelettura/telegestione gdm RF zona nord di Bari</t>
  </si>
  <si>
    <t>Implementazione servizi innovativi per gestione rete RF nella zona nord di Bari</t>
  </si>
  <si>
    <t xml:space="preserve">Manutenzione add-on </t>
  </si>
  <si>
    <t>Servizio telelettura/telegestione gdm PP</t>
  </si>
  <si>
    <t>Gestione SIM per apparati PP</t>
  </si>
  <si>
    <t xml:space="preserve">Verifiche metrologiche </t>
  </si>
  <si>
    <t>Fornitura di apparati di rete per sistema di telelettura/telegestione a completamento del quartiere Libertà di Bari</t>
  </si>
  <si>
    <t>Progettazione ed installazione di apparati di rete per sistema di telelettura/telegestione a completamento del quartiere Libertà di Bari</t>
  </si>
  <si>
    <t>Manutenzione apparati di rete per sistema telelettura/telegestione a completamento del quartiere Libertà di Bari</t>
  </si>
  <si>
    <t>Oneri vari per apparati di rete per sistema di telelettura/telegestione a completamento del quartiere Libertà di Bari</t>
  </si>
  <si>
    <t>Servizio telelettura/telegestione gdm RF a completamento del quartiere Libertà di Bari</t>
  </si>
  <si>
    <t>Fornitura di apparati di rete per implementazione sistema di telelettura/telegestione nella restante parte della città di Bari</t>
  </si>
  <si>
    <t>Parti di ricambio per apparati di rete installati  restante parte della città di Bari</t>
  </si>
  <si>
    <t>Progettazione ed installazione di apparati di rete (gateway) per implementazione sistema di telelettura/telegestione nella restante parte della città di Bari</t>
  </si>
  <si>
    <t>Manutenzione apparati di rete per sistema telelettura/telegestione della restante parte della città di Bari</t>
  </si>
  <si>
    <t>Oneri vari per apparati di rete installati nella restante parte della città di Bari</t>
  </si>
  <si>
    <t>Servizio telelettura/telegestione gdm restante parte della città di Bari</t>
  </si>
  <si>
    <t>Supporto per qualifica gdm RF</t>
  </si>
  <si>
    <t>Implementazione servizi innovativi per gestione rete RF nella restante parte della città di Bari</t>
  </si>
  <si>
    <t>Servizio lettura contatori</t>
  </si>
  <si>
    <t xml:space="preserve">Gestione chiamate pronto intervento </t>
  </si>
  <si>
    <t>Counseling aziendale</t>
  </si>
  <si>
    <t>Verifica stato autorizzazioni/concessioni alla posa di condotte gas in lame naturali e canali e predisposizione di pratiche varie di autorizzazioni lavori</t>
  </si>
  <si>
    <t xml:space="preserve">Manutenzione impianti elettrici </t>
  </si>
  <si>
    <t>Forniture materiale elettrico per manutenzione impianti</t>
  </si>
  <si>
    <t>Manutenzione impianto termico</t>
  </si>
  <si>
    <t>Forniture per manutenzione impianto termico</t>
  </si>
  <si>
    <t>Manutenzioni edili ed assimilabili per Palazzina uffici ed altri luoghi di proprietà o interesse di RETEGAS</t>
  </si>
  <si>
    <t>Manutenzione e ricarica estintori</t>
  </si>
  <si>
    <t>Fornitura attrezzature e componenti per esecuzione di interventi ordinari e/o di emergenza su reti in gas: aeree e/o interrate, pead e/o acciaio, BP e/o MP.</t>
  </si>
  <si>
    <t>Manutenzione ordinaria e straordinaria attrezzature e componenti per esecuzione di interventi ordinari e/o di emergenza su reti in gas: aeree e/o interrate, pead e/o acciaio, BP e/o MP nonché per apparati relativi alla telelettura</t>
  </si>
  <si>
    <t>Fornitura di vestiario da lavoro e D.P.I.</t>
  </si>
  <si>
    <t>Supporti consulenziali e spese generali per riconfigurazione societaria (Azienda Municipale Gas S.p.A. e AMGAS s.r.l. in relazione al Comune di Bari) e scelta partner Azienda Municipale Gas S.p.A.</t>
  </si>
  <si>
    <t>Servizi di consulenza e pubblicazioni</t>
  </si>
  <si>
    <t xml:space="preserve">Servizi di audit su attività regolate, monitoraggio attività e novità regolatorie e supporto per eventuali ispezioni Autorità </t>
  </si>
  <si>
    <t>Noleggio piattaforme per servizi in campo</t>
  </si>
  <si>
    <t>Servizi di accertamento della sicurezza di nuovi impianti di utenza gas ex del. AEEG 40/04 e s.m.i.</t>
  </si>
  <si>
    <t>Ottenimento e mantenimento certificazioni aziendali compresi eventuali audit sulle stesse</t>
  </si>
  <si>
    <t xml:space="preserve">Configurazione stato di consistenza impianto di distribuzione gas metano e determinazione valore di rimborso </t>
  </si>
  <si>
    <t>Arredi Divisione Tecnica</t>
  </si>
  <si>
    <t>Analisi customer satisfaction</t>
  </si>
  <si>
    <t>Servizio lavanderia abbigliamento</t>
  </si>
  <si>
    <t xml:space="preserve">Altri Servizi </t>
  </si>
  <si>
    <t>Altre Forniture</t>
  </si>
  <si>
    <t>Adeguamento applicativo sw utenza distribuzione</t>
  </si>
  <si>
    <t>Manutenzione applicativo sw utenza distribuzione e Telmis</t>
  </si>
  <si>
    <t>Manutenzione applicativo sw sistema cartografico</t>
  </si>
  <si>
    <t>Manutenzione applicativo sw contabilità lavori</t>
  </si>
  <si>
    <t>Nuove implementazioni su applicativo sw contabilità lavori</t>
  </si>
  <si>
    <t>Manutenzione applicativo sw per gestione sistemi di sicurezza, ambiente e qualità (SIMPLEDO)</t>
  </si>
  <si>
    <t>Forniture hw e licenze sw</t>
  </si>
  <si>
    <t>Manutenzione hw e sw</t>
  </si>
  <si>
    <t>Telecontrollo cabine - rete di distribuzione</t>
  </si>
  <si>
    <t>Fornitura sonde di pressione per monitoraggio rete</t>
  </si>
  <si>
    <t xml:space="preserve">Monitoraggio valore pressione in rete </t>
  </si>
  <si>
    <t>Protezione catodica</t>
  </si>
  <si>
    <t xml:space="preserve">Ricerca fughe su reti ed impianti gas. Rilievo delle condotte non censite. </t>
  </si>
  <si>
    <t xml:space="preserve">Manutenzione impianti di odorizzazione e misure del livello di odorizzazione.  </t>
  </si>
  <si>
    <t>Forniture di odorizzante.</t>
  </si>
  <si>
    <t>Manutenzione Re.Mi. e GRF</t>
  </si>
  <si>
    <t>Fornitura di nuovi GRF</t>
  </si>
  <si>
    <t>Fornitura di riduttori e accessori per valvole gas interrate (GRF)</t>
  </si>
  <si>
    <t>Fornitura di riduttori e accessori per valvole gas interrate (MP di LINEA)</t>
  </si>
  <si>
    <t xml:space="preserve">Forniture di valvole, giunti dielettrici ed ulteriori componenti per reti ed impianti gas. </t>
  </si>
  <si>
    <t>Fornitura di accessori a corredo dei misuratori gas (mensole, adattatori, valvole, raccordi, chiavi, ecc.)</t>
  </si>
  <si>
    <r>
      <rPr>
        <sz val="11"/>
        <color theme="1"/>
        <rFont val="Calibri"/>
        <family val="2"/>
        <charset val="1"/>
        <scheme val="minor"/>
      </rPr>
      <t xml:space="preserve">Formazione del personale DIVISIONE TECNICA, abbonamenti a riviste tecniche di settore. </t>
    </r>
    <r>
      <rPr>
        <sz val="11"/>
        <color theme="1"/>
        <rFont val="Calibri"/>
        <family val="2"/>
        <scheme val="minor"/>
      </rPr>
      <t xml:space="preserve"> </t>
    </r>
  </si>
  <si>
    <t>Manutenzione Condotte. (M.C. nell'ambito del contratto di manutenzione ripartito su due zone)</t>
  </si>
  <si>
    <t>Allacci su rete gas (A.I. nell'ambito del contratto di manutenzione ripartito su due zone)  e servizi sui pdr</t>
  </si>
  <si>
    <t xml:space="preserve">M.I. Bonifica e potenziamento rete (nell'ambito del contratto di manutenzione ripartito su due zone)  </t>
  </si>
  <si>
    <r>
      <rPr>
        <b/>
        <sz val="10"/>
        <rFont val="Arial"/>
        <family val="2"/>
        <charset val="1"/>
      </rPr>
      <t>Rete di Bassa Pressione</t>
    </r>
    <r>
      <rPr>
        <sz val="11"/>
        <color theme="1"/>
        <rFont val="Calibri"/>
        <family val="2"/>
        <scheme val="minor"/>
      </rPr>
      <t xml:space="preserve">. Estensione rete in pead-diametri vari in zone della città non servite su </t>
    </r>
    <r>
      <rPr>
        <b/>
        <u/>
        <sz val="10"/>
        <rFont val="Arial"/>
        <family val="2"/>
        <charset val="1"/>
      </rPr>
      <t xml:space="preserve">strade pubbliche e private, con parziale o totale finanziamento da parte di terzi </t>
    </r>
    <r>
      <rPr>
        <sz val="11"/>
        <color theme="1"/>
        <rFont val="Calibri"/>
        <family val="2"/>
        <scheme val="minor"/>
      </rPr>
      <t>RESIDUO ACCORDO QUADRO III LOTTO</t>
    </r>
  </si>
  <si>
    <t>Riconfigurazione rete gas conseguente al rifacimento del ponte Padre Pio su via Omodeo</t>
  </si>
  <si>
    <t>Lavori edili</t>
  </si>
  <si>
    <t>Lavori efficientamento energetico palazzina</t>
  </si>
  <si>
    <r>
      <t xml:space="preserve">Lavori Imprevisti </t>
    </r>
    <r>
      <rPr>
        <sz val="11"/>
        <color theme="1"/>
        <rFont val="Calibri"/>
        <family val="2"/>
        <scheme val="minor"/>
      </rPr>
      <t>(Lotto 2023)</t>
    </r>
  </si>
  <si>
    <t xml:space="preserve">Bonifica e potenziamento rete (nell'ambito del contratto di manutenzione ripartito su due zone)  </t>
  </si>
  <si>
    <r>
      <t>Rete di Bassa Pressione</t>
    </r>
    <r>
      <rPr>
        <sz val="11"/>
        <color theme="1"/>
        <rFont val="Calibri"/>
        <family val="2"/>
        <scheme val="minor"/>
      </rPr>
      <t xml:space="preserve">. Estensione rete in pead-diametri vari in zone della città non servite su </t>
    </r>
    <r>
      <rPr>
        <b/>
        <u/>
        <sz val="10"/>
        <rFont val="Arial"/>
        <family val="2"/>
        <charset val="1"/>
      </rPr>
      <t xml:space="preserve">strade pubbliche e private, con parziale o totale finanziamento da parte di terzi </t>
    </r>
    <r>
      <rPr>
        <sz val="11"/>
        <color theme="1"/>
        <rFont val="Calibri"/>
        <family val="2"/>
        <scheme val="minor"/>
      </rPr>
      <t>LOTTO 2024</t>
    </r>
  </si>
  <si>
    <t xml:space="preserve">Estensione rete in Bari Carbonara via Nazario Sauro </t>
  </si>
  <si>
    <r>
      <t xml:space="preserve">Lavori Imprevisti </t>
    </r>
    <r>
      <rPr>
        <sz val="11"/>
        <color theme="1"/>
        <rFont val="Calibri"/>
        <family val="2"/>
        <scheme val="minor"/>
      </rPr>
      <t xml:space="preserve">(Lotto 2024) </t>
    </r>
  </si>
  <si>
    <t>LAVORI</t>
  </si>
  <si>
    <t>SERVIZI E FORNITURE</t>
  </si>
  <si>
    <t>PROGRAMMAZIONE SPESE LAVORI/SERVIZI/FORNITURE TRIENNIO 2023-2025</t>
  </si>
  <si>
    <r>
      <t xml:space="preserve">Manutenzione ordinaria software di Gestione Autoparco </t>
    </r>
    <r>
      <rPr>
        <b/>
        <sz val="11"/>
        <rFont val="Calibri"/>
        <family val="2"/>
        <scheme val="minor"/>
      </rPr>
      <t>(sw protocollo inserito in Budget PER_AGE)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</si>
</sst>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9"/>
      <color indexed="81"/>
      <name val="Tahoma"/>
      <family val="2"/>
    </font>
    <font>
      <sz val="9"/>
      <color indexed="81"/>
      <name val="Tahoma"/>
      <family val="2"/>
    </font>
    <font>
      <b/>
      <i/>
      <sz val="10"/>
      <name val="Calibri"/>
      <family val="2"/>
      <scheme val="minor"/>
    </font>
    <font>
      <i/>
      <sz val="10"/>
      <name val="Calibri"/>
      <family val="2"/>
      <scheme val="minor"/>
    </font>
    <font>
      <sz val="8"/>
      <name val="Calibri"/>
      <family val="2"/>
      <scheme val="minor"/>
    </font>
    <font>
      <b/>
      <i/>
      <u/>
      <sz val="10"/>
      <name val="Calibri"/>
      <family val="2"/>
      <scheme val="minor"/>
    </font>
    <font>
      <b/>
      <sz val="10"/>
      <name val="Arial"/>
      <family val="2"/>
      <charset val="1"/>
    </font>
    <font>
      <sz val="11"/>
      <color theme="1"/>
      <name val="Calibri"/>
      <family val="2"/>
      <charset val="1"/>
      <scheme val="minor"/>
    </font>
    <font>
      <b/>
      <u/>
      <sz val="10"/>
      <name val="Arial"/>
      <family val="2"/>
      <charset val="1"/>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FFFFFF"/>
        <bgColor rgb="FFFFFFCC"/>
      </patternFill>
    </fill>
    <fill>
      <patternFill patternType="solid">
        <fgColor theme="0"/>
        <bgColor rgb="FFFFFF00"/>
      </patternFill>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bottom/>
      <diagonal/>
    </border>
    <border>
      <left style="thin">
        <color theme="0"/>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theme="4" tint="0.3999755851924192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4" fillId="2" borderId="3" xfId="0" applyFont="1" applyFill="1" applyBorder="1"/>
    <xf numFmtId="0" fontId="4" fillId="0" borderId="4" xfId="0" applyFont="1" applyBorder="1"/>
    <xf numFmtId="164" fontId="4" fillId="3" borderId="4" xfId="1" applyNumberFormat="1" applyFont="1" applyFill="1" applyBorder="1"/>
    <xf numFmtId="43" fontId="4" fillId="3" borderId="4" xfId="1" applyFont="1" applyFill="1" applyBorder="1"/>
    <xf numFmtId="43" fontId="4" fillId="3" borderId="5" xfId="1" applyFont="1" applyFill="1" applyBorder="1"/>
    <xf numFmtId="0" fontId="4" fillId="2" borderId="6" xfId="0" applyFont="1" applyFill="1" applyBorder="1"/>
    <xf numFmtId="0" fontId="4" fillId="0" borderId="7" xfId="0" applyFont="1" applyBorder="1"/>
    <xf numFmtId="164" fontId="4" fillId="3" borderId="7" xfId="1" applyNumberFormat="1" applyFont="1" applyFill="1" applyBorder="1"/>
    <xf numFmtId="43" fontId="4" fillId="3" borderId="7" xfId="1" applyFont="1" applyFill="1" applyBorder="1"/>
    <xf numFmtId="43" fontId="4" fillId="3" borderId="8" xfId="1" applyFont="1" applyFill="1" applyBorder="1"/>
    <xf numFmtId="0" fontId="3" fillId="2" borderId="9" xfId="0" applyFont="1" applyFill="1" applyBorder="1"/>
    <xf numFmtId="0" fontId="2" fillId="2" borderId="10" xfId="0" applyFont="1" applyFill="1" applyBorder="1" applyAlignment="1">
      <alignment horizontal="left"/>
    </xf>
    <xf numFmtId="164" fontId="2" fillId="2" borderId="10" xfId="1" applyNumberFormat="1" applyFont="1" applyFill="1" applyBorder="1"/>
    <xf numFmtId="164" fontId="2" fillId="2" borderId="11" xfId="1" applyNumberFormat="1" applyFont="1" applyFill="1" applyBorder="1"/>
    <xf numFmtId="3" fontId="7" fillId="2" borderId="13" xfId="0" applyNumberFormat="1" applyFont="1" applyFill="1" applyBorder="1" applyAlignment="1">
      <alignment horizontal="right" vertical="center" wrapText="1"/>
    </xf>
    <xf numFmtId="3" fontId="8" fillId="3" borderId="14" xfId="0" applyNumberFormat="1" applyFont="1" applyFill="1" applyBorder="1" applyAlignment="1">
      <alignment horizontal="right" vertical="center" wrapText="1"/>
    </xf>
    <xf numFmtId="3" fontId="7" fillId="2" borderId="18" xfId="0" applyNumberFormat="1" applyFont="1" applyFill="1" applyBorder="1"/>
    <xf numFmtId="164" fontId="4" fillId="3" borderId="19" xfId="0" applyNumberFormat="1" applyFont="1" applyFill="1" applyBorder="1"/>
    <xf numFmtId="164" fontId="7" fillId="2" borderId="25" xfId="0" applyNumberFormat="1" applyFont="1" applyFill="1" applyBorder="1"/>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xf numFmtId="0" fontId="4" fillId="2" borderId="9" xfId="0" applyFont="1" applyFill="1" applyBorder="1"/>
    <xf numFmtId="164" fontId="4" fillId="2" borderId="3" xfId="0" applyNumberFormat="1" applyFont="1" applyFill="1" applyBorder="1"/>
    <xf numFmtId="164" fontId="4" fillId="2" borderId="6" xfId="0" applyNumberFormat="1" applyFont="1" applyFill="1" applyBorder="1"/>
    <xf numFmtId="164" fontId="4" fillId="2" borderId="28" xfId="0" applyNumberFormat="1" applyFont="1" applyFill="1" applyBorder="1"/>
    <xf numFmtId="164" fontId="4" fillId="2" borderId="9" xfId="0" applyNumberFormat="1" applyFont="1" applyFill="1" applyBorder="1"/>
    <xf numFmtId="164" fontId="4" fillId="2" borderId="29" xfId="0" applyNumberFormat="1" applyFont="1" applyFill="1" applyBorder="1"/>
    <xf numFmtId="164" fontId="4" fillId="2" borderId="3" xfId="1" applyNumberFormat="1" applyFont="1" applyFill="1" applyBorder="1"/>
    <xf numFmtId="164" fontId="4" fillId="2" borderId="6" xfId="1" applyNumberFormat="1" applyFont="1" applyFill="1" applyBorder="1"/>
    <xf numFmtId="164" fontId="4" fillId="2" borderId="23" xfId="1" applyNumberFormat="1" applyFont="1" applyFill="1" applyBorder="1"/>
    <xf numFmtId="164" fontId="4" fillId="2" borderId="28" xfId="1" applyNumberFormat="1" applyFont="1" applyFill="1" applyBorder="1"/>
    <xf numFmtId="164" fontId="4" fillId="2" borderId="30" xfId="0" applyNumberFormat="1" applyFont="1" applyFill="1" applyBorder="1"/>
    <xf numFmtId="0" fontId="4" fillId="0" borderId="4" xfId="0" applyFont="1" applyBorder="1" applyAlignment="1">
      <alignment vertical="center" wrapText="1"/>
    </xf>
    <xf numFmtId="0" fontId="4" fillId="0" borderId="31" xfId="0" applyFont="1" applyBorder="1" applyAlignment="1">
      <alignment horizontal="left"/>
    </xf>
    <xf numFmtId="0" fontId="4" fillId="0" borderId="4" xfId="0" applyFont="1" applyBorder="1" applyAlignment="1">
      <alignment horizontal="left" vertical="center" wrapText="1"/>
    </xf>
    <xf numFmtId="164" fontId="4" fillId="0" borderId="4" xfId="0" applyNumberFormat="1" applyFont="1" applyBorder="1"/>
    <xf numFmtId="164" fontId="4" fillId="0" borderId="7" xfId="0" applyNumberFormat="1" applyFont="1" applyBorder="1"/>
    <xf numFmtId="164" fontId="4" fillId="0" borderId="31" xfId="0" applyNumberFormat="1" applyFont="1" applyBorder="1"/>
    <xf numFmtId="164" fontId="4" fillId="0" borderId="10" xfId="0" applyNumberFormat="1" applyFont="1" applyBorder="1"/>
    <xf numFmtId="164" fontId="4" fillId="0" borderId="4" xfId="1" applyNumberFormat="1" applyFont="1" applyFill="1" applyBorder="1"/>
    <xf numFmtId="164" fontId="4" fillId="0" borderId="7" xfId="1" applyNumberFormat="1" applyFont="1" applyFill="1" applyBorder="1"/>
    <xf numFmtId="164" fontId="4" fillId="0" borderId="24" xfId="1" applyNumberFormat="1" applyFont="1" applyFill="1" applyBorder="1"/>
    <xf numFmtId="164" fontId="4" fillId="0" borderId="31" xfId="1" applyNumberFormat="1" applyFont="1" applyFill="1" applyBorder="1"/>
    <xf numFmtId="43" fontId="2" fillId="2" borderId="10" xfId="1" applyFont="1" applyFill="1" applyBorder="1"/>
    <xf numFmtId="43" fontId="4" fillId="3" borderId="4" xfId="1" applyFont="1" applyFill="1" applyBorder="1" applyAlignment="1">
      <alignment horizontal="right" vertical="center" wrapText="1"/>
    </xf>
    <xf numFmtId="43" fontId="4" fillId="3" borderId="31" xfId="1" applyFont="1" applyFill="1" applyBorder="1"/>
    <xf numFmtId="43" fontId="4" fillId="3" borderId="24" xfId="1" applyFont="1" applyFill="1" applyBorder="1" applyAlignment="1">
      <alignment horizontal="right" vertical="center" wrapText="1"/>
    </xf>
    <xf numFmtId="43" fontId="4" fillId="3" borderId="10" xfId="1" applyFont="1" applyFill="1" applyBorder="1"/>
    <xf numFmtId="43" fontId="4" fillId="3" borderId="4" xfId="1" quotePrefix="1" applyFont="1" applyFill="1" applyBorder="1"/>
    <xf numFmtId="43" fontId="4" fillId="3" borderId="31" xfId="1" quotePrefix="1" applyFont="1" applyFill="1" applyBorder="1"/>
    <xf numFmtId="43" fontId="4" fillId="3" borderId="24" xfId="1" applyFont="1" applyFill="1" applyBorder="1"/>
    <xf numFmtId="43" fontId="2" fillId="2" borderId="11" xfId="1" applyFont="1" applyFill="1" applyBorder="1"/>
    <xf numFmtId="43" fontId="4" fillId="3" borderId="5" xfId="1" applyFont="1" applyFill="1" applyBorder="1" applyAlignment="1">
      <alignment horizontal="right" vertical="center" wrapText="1"/>
    </xf>
    <xf numFmtId="43" fontId="4" fillId="3" borderId="35" xfId="1" applyFont="1" applyFill="1" applyBorder="1"/>
    <xf numFmtId="43" fontId="4" fillId="3" borderId="16" xfId="1" applyFont="1" applyFill="1" applyBorder="1" applyAlignment="1">
      <alignment horizontal="right" vertical="center" wrapText="1"/>
    </xf>
    <xf numFmtId="43" fontId="4" fillId="3" borderId="11" xfId="1" applyFont="1" applyFill="1" applyBorder="1"/>
    <xf numFmtId="43" fontId="4" fillId="3" borderId="5" xfId="1" quotePrefix="1" applyFont="1" applyFill="1" applyBorder="1"/>
    <xf numFmtId="43" fontId="4" fillId="3" borderId="35" xfId="1" quotePrefix="1" applyFont="1" applyFill="1" applyBorder="1"/>
    <xf numFmtId="43" fontId="4" fillId="3" borderId="16" xfId="1" applyFont="1" applyFill="1" applyBorder="1"/>
    <xf numFmtId="43" fontId="2" fillId="2" borderId="34" xfId="1" applyFont="1" applyFill="1" applyBorder="1" applyAlignment="1">
      <alignment horizontal="right" vertical="center" wrapText="1"/>
    </xf>
    <xf numFmtId="164" fontId="2" fillId="2" borderId="32" xfId="0" applyNumberFormat="1" applyFont="1" applyFill="1" applyBorder="1"/>
    <xf numFmtId="43" fontId="2" fillId="2" borderId="32" xfId="1" applyFont="1" applyFill="1" applyBorder="1"/>
    <xf numFmtId="43" fontId="2" fillId="2" borderId="34" xfId="1" applyFont="1" applyFill="1" applyBorder="1"/>
    <xf numFmtId="164" fontId="2" fillId="2" borderId="33" xfId="0" applyNumberFormat="1" applyFont="1" applyFill="1" applyBorder="1"/>
    <xf numFmtId="43" fontId="2" fillId="2" borderId="33" xfId="1" applyFont="1" applyFill="1" applyBorder="1"/>
    <xf numFmtId="43" fontId="2" fillId="2" borderId="36" xfId="1" applyFont="1" applyFill="1" applyBorder="1"/>
    <xf numFmtId="0" fontId="10" fillId="2" borderId="1" xfId="0" applyFont="1" applyFill="1" applyBorder="1"/>
    <xf numFmtId="0" fontId="10" fillId="2" borderId="2" xfId="0" applyFont="1" applyFill="1" applyBorder="1" applyAlignment="1">
      <alignment horizontal="left"/>
    </xf>
    <xf numFmtId="0" fontId="2" fillId="2" borderId="2" xfId="0" applyFont="1" applyFill="1" applyBorder="1" applyAlignment="1">
      <alignment horizontal="center"/>
    </xf>
    <xf numFmtId="0" fontId="2" fillId="2" borderId="26" xfId="0" applyFont="1" applyFill="1" applyBorder="1" applyAlignment="1">
      <alignment horizontal="center"/>
    </xf>
    <xf numFmtId="2" fontId="11" fillId="0" borderId="37" xfId="0" applyNumberFormat="1" applyFont="1" applyBorder="1" applyAlignment="1">
      <alignment horizontal="justify" vertical="top" wrapText="1"/>
    </xf>
    <xf numFmtId="2" fontId="4" fillId="0" borderId="38" xfId="0" applyNumberFormat="1" applyFont="1" applyBorder="1" applyAlignment="1">
      <alignment vertical="top" wrapText="1"/>
    </xf>
    <xf numFmtId="2" fontId="4" fillId="6" borderId="38" xfId="0" applyNumberFormat="1" applyFont="1" applyFill="1" applyBorder="1" applyAlignment="1">
      <alignment vertical="top" wrapText="1"/>
    </xf>
    <xf numFmtId="2" fontId="4" fillId="5" borderId="38" xfId="0" applyNumberFormat="1" applyFont="1" applyFill="1" applyBorder="1" applyAlignment="1">
      <alignment vertical="top" wrapText="1"/>
    </xf>
    <xf numFmtId="2" fontId="4" fillId="7" borderId="38" xfId="0" applyNumberFormat="1" applyFont="1" applyFill="1" applyBorder="1" applyAlignment="1">
      <alignment vertical="top" wrapText="1"/>
    </xf>
    <xf numFmtId="0" fontId="4" fillId="0" borderId="31" xfId="0" applyFont="1" applyBorder="1"/>
    <xf numFmtId="2" fontId="4" fillId="4" borderId="38" xfId="0" applyNumberFormat="1" applyFont="1" applyFill="1" applyBorder="1" applyAlignment="1">
      <alignment vertical="top" wrapText="1"/>
    </xf>
    <xf numFmtId="2" fontId="4" fillId="4" borderId="39" xfId="0" applyNumberFormat="1" applyFont="1" applyFill="1" applyBorder="1" applyAlignment="1">
      <alignment vertical="top" wrapText="1"/>
    </xf>
    <xf numFmtId="2" fontId="11" fillId="0" borderId="37" xfId="0" applyNumberFormat="1" applyFont="1" applyBorder="1" applyAlignment="1">
      <alignment horizontal="left" vertical="top" wrapText="1"/>
    </xf>
    <xf numFmtId="2" fontId="11" fillId="5" borderId="37" xfId="0" applyNumberFormat="1" applyFont="1" applyFill="1" applyBorder="1" applyAlignment="1">
      <alignment horizontal="justify" vertical="top" wrapText="1"/>
    </xf>
    <xf numFmtId="2" fontId="11" fillId="0" borderId="37" xfId="0" applyNumberFormat="1" applyFont="1" applyBorder="1" applyAlignment="1">
      <alignment horizontal="justify" vertical="top"/>
    </xf>
    <xf numFmtId="44" fontId="4" fillId="3" borderId="7" xfId="2" applyFont="1" applyFill="1" applyBorder="1"/>
    <xf numFmtId="0" fontId="2" fillId="8" borderId="31" xfId="0" applyFont="1" applyFill="1" applyBorder="1"/>
    <xf numFmtId="0" fontId="2" fillId="8" borderId="7" xfId="0" applyFont="1" applyFill="1" applyBorder="1"/>
    <xf numFmtId="44" fontId="4" fillId="8" borderId="7" xfId="2" applyFont="1" applyFill="1" applyBorder="1"/>
    <xf numFmtId="0" fontId="0" fillId="8" borderId="0" xfId="0" applyFill="1"/>
    <xf numFmtId="43" fontId="4" fillId="8" borderId="7" xfId="1" applyFont="1" applyFill="1" applyBorder="1"/>
    <xf numFmtId="43" fontId="4" fillId="8" borderId="8" xfId="1" applyFont="1" applyFill="1" applyBorder="1"/>
    <xf numFmtId="3" fontId="4" fillId="3" borderId="5" xfId="0" applyNumberFormat="1" applyFont="1" applyFill="1" applyBorder="1" applyAlignment="1">
      <alignment horizontal="right" vertical="center" wrapText="1"/>
    </xf>
    <xf numFmtId="0" fontId="4" fillId="0" borderId="10" xfId="0" applyFont="1" applyBorder="1" applyAlignment="1">
      <alignment horizontal="left"/>
    </xf>
    <xf numFmtId="3" fontId="4" fillId="3" borderId="14" xfId="0" applyNumberFormat="1" applyFont="1" applyFill="1" applyBorder="1" applyAlignment="1">
      <alignment horizontal="right" vertical="center" wrapText="1"/>
    </xf>
    <xf numFmtId="3" fontId="4" fillId="3" borderId="15" xfId="0" applyNumberFormat="1" applyFont="1" applyFill="1" applyBorder="1" applyAlignment="1">
      <alignment horizontal="right" vertical="center" wrapText="1"/>
    </xf>
    <xf numFmtId="164" fontId="4" fillId="3" borderId="12" xfId="1" quotePrefix="1" applyNumberFormat="1" applyFont="1" applyFill="1" applyBorder="1"/>
    <xf numFmtId="164" fontId="4" fillId="3" borderId="0" xfId="1" quotePrefix="1" applyNumberFormat="1" applyFont="1" applyFill="1"/>
    <xf numFmtId="164" fontId="4" fillId="3" borderId="12" xfId="1" applyNumberFormat="1" applyFont="1" applyFill="1" applyBorder="1"/>
    <xf numFmtId="164" fontId="4" fillId="3" borderId="17" xfId="1" applyNumberFormat="1" applyFont="1" applyFill="1" applyBorder="1"/>
    <xf numFmtId="164" fontId="4" fillId="2" borderId="20" xfId="0" applyNumberFormat="1" applyFont="1" applyFill="1" applyBorder="1"/>
    <xf numFmtId="164" fontId="4" fillId="3" borderId="21" xfId="1" applyNumberFormat="1" applyFont="1" applyFill="1" applyBorder="1"/>
    <xf numFmtId="164" fontId="4" fillId="3" borderId="22" xfId="1" applyNumberFormat="1" applyFont="1" applyFill="1" applyBorder="1"/>
    <xf numFmtId="164" fontId="4" fillId="3" borderId="0" xfId="1" applyNumberFormat="1" applyFont="1" applyFill="1" applyBorder="1"/>
    <xf numFmtId="0" fontId="0" fillId="8" borderId="4" xfId="0" applyFill="1" applyBorder="1" applyAlignment="1">
      <alignment horizontal="center"/>
    </xf>
  </cellXfs>
  <cellStyles count="3">
    <cellStyle name="Migliaia" xfId="1" builtinId="3"/>
    <cellStyle name="Normale" xfId="0" builtinId="0"/>
    <cellStyle name="Valuta" xfId="2" builtinId="4"/>
  </cellStyles>
  <dxfs count="6">
    <dxf>
      <font>
        <b val="0"/>
        <i val="0"/>
        <strike val="0"/>
        <condense val="0"/>
        <extend val="0"/>
        <outline val="0"/>
        <shadow val="0"/>
        <u val="none"/>
        <vertAlign val="baseline"/>
        <sz val="10"/>
        <color auto="1"/>
        <name val="Calibri"/>
        <family val="2"/>
        <scheme val="minor"/>
      </font>
      <fill>
        <patternFill patternType="solid">
          <fgColor indexed="64"/>
          <bgColor rgb="FFFFFF99"/>
        </patternFill>
      </fill>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0"/>
        <color auto="1"/>
        <name val="Calibri"/>
        <family val="2"/>
        <scheme val="minor"/>
      </font>
      <fill>
        <patternFill patternType="solid">
          <fgColor indexed="64"/>
          <bgColor rgb="FFFFFF99"/>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Calibri"/>
        <family val="2"/>
        <scheme val="minor"/>
      </font>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border diagonalUp="0" diagonalDown="0">
        <left style="medium">
          <color indexed="64"/>
        </left>
        <right style="thin">
          <color indexed="64"/>
        </right>
        <top style="thin">
          <color indexed="64"/>
        </top>
        <bottom/>
        <vertical/>
        <horizontal/>
      </border>
    </dxf>
    <dxf>
      <border outline="0">
        <bottom style="thin">
          <color indexed="64"/>
        </bottom>
      </border>
    </dxf>
    <dxf>
      <font>
        <strike val="0"/>
        <outline val="0"/>
        <shadow val="0"/>
        <vertAlign val="baseline"/>
        <sz val="10"/>
        <color auto="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1\2018\Gestione%20di%20commessa\GdC%20attivit&#224;%202017\Attivit&#224;%20capitalizzabi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_RGB"/>
      <sheetName val="Support"/>
      <sheetName val="Foglio3"/>
    </sheetNames>
    <sheetDataSet>
      <sheetData sheetId="0"/>
      <sheetData sheetId="1">
        <row r="1">
          <cell r="A1" t="str">
            <v>Si</v>
          </cell>
        </row>
        <row r="2">
          <cell r="A2" t="str">
            <v>No</v>
          </cell>
        </row>
        <row r="3">
          <cell r="A3" t="str">
            <v>Da definire</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B12411-5D28-400E-BA61-EEFB1287E666}" name="Tabella3" displayName="Tabella3" ref="A3:E254" totalsRowShown="0" headerRowDxfId="5" headerRowBorderDxfId="4">
  <autoFilter ref="A3:E254" xr:uid="{FFB12411-5D28-400E-BA61-EEFB1287E666}"/>
  <tableColumns count="5">
    <tableColumn id="1" xr3:uid="{245BC79E-D8AC-4982-8436-D42FD788AD89}" name="Riferimento" dataDxfId="3"/>
    <tableColumn id="2" xr3:uid="{028A1EE9-5FFF-4636-BC4A-3D05E5C666AA}" name="Spese periodiche/Oggetto" dataDxfId="2"/>
    <tableColumn id="3" xr3:uid="{0F1F8749-D48B-4671-AE06-04E9BD77351D}" name="2023 (€)"/>
    <tableColumn id="4" xr3:uid="{75FBC4B9-7558-4B29-94C8-06C63C481F7C}" name="2024 (€)" dataDxfId="1" dataCellStyle="Migliaia"/>
    <tableColumn id="5" xr3:uid="{51B40BC7-350A-4B82-AD8C-A1471CA1FC41}" name="2025 (€)" dataDxfId="0" dataCellStyle="Migliaia"/>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514B-BD4F-4DBD-ADE1-1FE6FB6B5DAF}">
  <dimension ref="A1:E254"/>
  <sheetViews>
    <sheetView tabSelected="1" workbookViewId="0">
      <selection activeCell="C108" sqref="C108"/>
    </sheetView>
  </sheetViews>
  <sheetFormatPr defaultRowHeight="15" x14ac:dyDescent="0.25"/>
  <cols>
    <col min="1" max="1" width="13.140625" bestFit="1" customWidth="1"/>
    <col min="2" max="2" width="82.42578125" bestFit="1" customWidth="1"/>
    <col min="3" max="4" width="14.42578125" bestFit="1" customWidth="1"/>
    <col min="5" max="5" width="12.7109375" bestFit="1" customWidth="1"/>
    <col min="7" max="9" width="12.7109375" bestFit="1" customWidth="1"/>
  </cols>
  <sheetData>
    <row r="1" spans="1:5" x14ac:dyDescent="0.25">
      <c r="A1" s="102" t="s">
        <v>376</v>
      </c>
      <c r="B1" s="102"/>
      <c r="C1" s="102"/>
      <c r="D1" s="102"/>
      <c r="E1" s="102"/>
    </row>
    <row r="2" spans="1:5" ht="15.75" thickBot="1" x14ac:dyDescent="0.3"/>
    <row r="3" spans="1:5" x14ac:dyDescent="0.25">
      <c r="A3" s="68" t="s">
        <v>0</v>
      </c>
      <c r="B3" s="69" t="s">
        <v>286</v>
      </c>
      <c r="C3" s="70" t="s">
        <v>1</v>
      </c>
      <c r="D3" s="70" t="s">
        <v>2</v>
      </c>
      <c r="E3" s="71" t="s">
        <v>3</v>
      </c>
    </row>
    <row r="4" spans="1:5" x14ac:dyDescent="0.25">
      <c r="A4" s="1" t="s">
        <v>4</v>
      </c>
      <c r="B4" s="2" t="s">
        <v>5</v>
      </c>
      <c r="C4" s="3">
        <f>40000/3</f>
        <v>13333.333333333334</v>
      </c>
      <c r="D4" s="4">
        <f t="shared" ref="D4:D11" si="0">C4</f>
        <v>13333.333333333334</v>
      </c>
      <c r="E4" s="5">
        <f t="shared" ref="E4:E11" si="1">C4</f>
        <v>13333.333333333334</v>
      </c>
    </row>
    <row r="5" spans="1:5" x14ac:dyDescent="0.25">
      <c r="A5" s="1" t="s">
        <v>6</v>
      </c>
      <c r="B5" s="2" t="s">
        <v>7</v>
      </c>
      <c r="C5" s="3">
        <f>40000/3</f>
        <v>13333.333333333334</v>
      </c>
      <c r="D5" s="4">
        <f t="shared" si="0"/>
        <v>13333.333333333334</v>
      </c>
      <c r="E5" s="5">
        <f t="shared" si="1"/>
        <v>13333.333333333334</v>
      </c>
    </row>
    <row r="6" spans="1:5" x14ac:dyDescent="0.25">
      <c r="A6" s="1" t="s">
        <v>8</v>
      </c>
      <c r="B6" s="2" t="s">
        <v>9</v>
      </c>
      <c r="C6" s="3">
        <f>120000/3/2</f>
        <v>20000</v>
      </c>
      <c r="D6" s="4">
        <f t="shared" si="0"/>
        <v>20000</v>
      </c>
      <c r="E6" s="5">
        <f t="shared" si="1"/>
        <v>20000</v>
      </c>
    </row>
    <row r="7" spans="1:5" x14ac:dyDescent="0.25">
      <c r="A7" s="1" t="s">
        <v>10</v>
      </c>
      <c r="B7" s="2" t="s">
        <v>9</v>
      </c>
      <c r="C7" s="3">
        <f>120000/3/2</f>
        <v>20000</v>
      </c>
      <c r="D7" s="4">
        <f t="shared" si="0"/>
        <v>20000</v>
      </c>
      <c r="E7" s="5">
        <f t="shared" si="1"/>
        <v>20000</v>
      </c>
    </row>
    <row r="8" spans="1:5" x14ac:dyDescent="0.25">
      <c r="A8" s="1" t="s">
        <v>11</v>
      </c>
      <c r="B8" s="2" t="s">
        <v>12</v>
      </c>
      <c r="C8" s="3">
        <f>20000/3</f>
        <v>6666.666666666667</v>
      </c>
      <c r="D8" s="4">
        <f t="shared" si="0"/>
        <v>6666.666666666667</v>
      </c>
      <c r="E8" s="5">
        <f t="shared" si="1"/>
        <v>6666.666666666667</v>
      </c>
    </row>
    <row r="9" spans="1:5" x14ac:dyDescent="0.25">
      <c r="A9" s="1" t="s">
        <v>13</v>
      </c>
      <c r="B9" s="2" t="s">
        <v>14</v>
      </c>
      <c r="C9" s="3">
        <f>30000/3</f>
        <v>10000</v>
      </c>
      <c r="D9" s="4">
        <f t="shared" si="0"/>
        <v>10000</v>
      </c>
      <c r="E9" s="5">
        <f t="shared" si="1"/>
        <v>10000</v>
      </c>
    </row>
    <row r="10" spans="1:5" x14ac:dyDescent="0.25">
      <c r="A10" s="1" t="s">
        <v>15</v>
      </c>
      <c r="B10" s="2" t="s">
        <v>16</v>
      </c>
      <c r="C10" s="3">
        <f>100000/3</f>
        <v>33333.333333333336</v>
      </c>
      <c r="D10" s="4">
        <f t="shared" si="0"/>
        <v>33333.333333333336</v>
      </c>
      <c r="E10" s="5">
        <f t="shared" si="1"/>
        <v>33333.333333333336</v>
      </c>
    </row>
    <row r="11" spans="1:5" x14ac:dyDescent="0.25">
      <c r="A11" s="1" t="s">
        <v>17</v>
      </c>
      <c r="B11" s="2" t="s">
        <v>18</v>
      </c>
      <c r="C11" s="3">
        <f>90000/3</f>
        <v>30000</v>
      </c>
      <c r="D11" s="4">
        <f t="shared" si="0"/>
        <v>30000</v>
      </c>
      <c r="E11" s="5">
        <f t="shared" si="1"/>
        <v>30000</v>
      </c>
    </row>
    <row r="12" spans="1:5" x14ac:dyDescent="0.25">
      <c r="A12" s="1" t="s">
        <v>19</v>
      </c>
      <c r="B12" s="2" t="s">
        <v>20</v>
      </c>
      <c r="C12" s="3">
        <v>30000</v>
      </c>
      <c r="D12" s="4"/>
      <c r="E12" s="5"/>
    </row>
    <row r="13" spans="1:5" x14ac:dyDescent="0.25">
      <c r="A13" s="1" t="s">
        <v>21</v>
      </c>
      <c r="B13" s="2" t="s">
        <v>22</v>
      </c>
      <c r="C13" s="3">
        <v>30000</v>
      </c>
      <c r="D13" s="4"/>
      <c r="E13" s="5"/>
    </row>
    <row r="14" spans="1:5" x14ac:dyDescent="0.25">
      <c r="A14" s="1" t="s">
        <v>23</v>
      </c>
      <c r="B14" s="2" t="s">
        <v>24</v>
      </c>
      <c r="C14" s="3">
        <f>30000/3</f>
        <v>10000</v>
      </c>
      <c r="D14" s="4">
        <f>C14</f>
        <v>10000</v>
      </c>
      <c r="E14" s="5">
        <f>C14</f>
        <v>10000</v>
      </c>
    </row>
    <row r="15" spans="1:5" x14ac:dyDescent="0.25">
      <c r="A15" s="1" t="s">
        <v>25</v>
      </c>
      <c r="B15" s="2" t="s">
        <v>26</v>
      </c>
      <c r="C15" s="4">
        <f>(280000+99000)*80/100</f>
        <v>303200</v>
      </c>
      <c r="D15" s="4"/>
      <c r="E15" s="5"/>
    </row>
    <row r="16" spans="1:5" x14ac:dyDescent="0.25">
      <c r="A16" s="1" t="s">
        <v>25</v>
      </c>
      <c r="B16" s="2" t="s">
        <v>27</v>
      </c>
      <c r="C16" s="4">
        <f>(50000+19008)-(50000+19008)</f>
        <v>0</v>
      </c>
      <c r="D16" s="4">
        <v>19008</v>
      </c>
      <c r="E16" s="5">
        <f>17424+4560+25000</f>
        <v>46984</v>
      </c>
    </row>
    <row r="17" spans="1:5" x14ac:dyDescent="0.25">
      <c r="A17" s="1" t="s">
        <v>25</v>
      </c>
      <c r="B17" s="2" t="s">
        <v>28</v>
      </c>
      <c r="C17" s="4">
        <f>85800*1.127</f>
        <v>96696.6</v>
      </c>
      <c r="D17" s="4"/>
      <c r="E17" s="5"/>
    </row>
    <row r="18" spans="1:5" x14ac:dyDescent="0.25">
      <c r="A18" s="1" t="s">
        <v>25</v>
      </c>
      <c r="B18" s="2" t="s">
        <v>29</v>
      </c>
      <c r="C18" s="4">
        <f>25000+6000+23000</f>
        <v>54000</v>
      </c>
      <c r="D18" s="4">
        <v>25000</v>
      </c>
      <c r="E18" s="5">
        <f>5000+35000</f>
        <v>40000</v>
      </c>
    </row>
    <row r="19" spans="1:5" x14ac:dyDescent="0.25">
      <c r="A19" s="1" t="s">
        <v>25</v>
      </c>
      <c r="B19" s="2" t="s">
        <v>30</v>
      </c>
      <c r="C19" s="4">
        <v>23300</v>
      </c>
      <c r="D19" s="4">
        <v>25734</v>
      </c>
      <c r="E19" s="5">
        <v>28666</v>
      </c>
    </row>
    <row r="20" spans="1:5" x14ac:dyDescent="0.25">
      <c r="A20" s="1" t="s">
        <v>25</v>
      </c>
      <c r="B20" s="2" t="s">
        <v>31</v>
      </c>
      <c r="C20" s="4">
        <v>4000</v>
      </c>
      <c r="D20" s="4">
        <v>4000</v>
      </c>
      <c r="E20" s="5">
        <v>4000</v>
      </c>
    </row>
    <row r="21" spans="1:5" x14ac:dyDescent="0.25">
      <c r="A21" s="1" t="s">
        <v>25</v>
      </c>
      <c r="B21" s="2" t="s">
        <v>32</v>
      </c>
      <c r="C21" s="4">
        <v>11520</v>
      </c>
      <c r="D21" s="4">
        <v>1620</v>
      </c>
      <c r="E21" s="5">
        <v>1620</v>
      </c>
    </row>
    <row r="22" spans="1:5" x14ac:dyDescent="0.25">
      <c r="A22" s="1" t="s">
        <v>25</v>
      </c>
      <c r="B22" s="2" t="s">
        <v>33</v>
      </c>
      <c r="C22" s="4">
        <v>4000</v>
      </c>
      <c r="D22" s="4"/>
      <c r="E22" s="5"/>
    </row>
    <row r="23" spans="1:5" x14ac:dyDescent="0.25">
      <c r="A23" s="1" t="s">
        <v>34</v>
      </c>
      <c r="B23" s="2" t="s">
        <v>35</v>
      </c>
      <c r="C23" s="3">
        <f>45000/3</f>
        <v>15000</v>
      </c>
      <c r="D23" s="4">
        <f>C23</f>
        <v>15000</v>
      </c>
      <c r="E23" s="5">
        <f>C23</f>
        <v>15000</v>
      </c>
    </row>
    <row r="24" spans="1:5" x14ac:dyDescent="0.25">
      <c r="A24" s="6" t="s">
        <v>36</v>
      </c>
      <c r="B24" s="7" t="s">
        <v>37</v>
      </c>
      <c r="C24" s="8">
        <v>2000</v>
      </c>
      <c r="D24" s="9">
        <f>C24</f>
        <v>2000</v>
      </c>
      <c r="E24" s="10">
        <f>C24</f>
        <v>2000</v>
      </c>
    </row>
    <row r="25" spans="1:5" ht="15.75" thickBot="1" x14ac:dyDescent="0.3">
      <c r="A25" s="11"/>
      <c r="B25" s="12" t="s">
        <v>38</v>
      </c>
      <c r="C25" s="13">
        <f>SUM(C4:C24)</f>
        <v>730383.26666666672</v>
      </c>
      <c r="D25" s="13">
        <f>SUM(D4:D24)</f>
        <v>249028.66666666669</v>
      </c>
      <c r="E25" s="14">
        <f>SUM(E4:E24)</f>
        <v>294936.66666666669</v>
      </c>
    </row>
    <row r="26" spans="1:5" x14ac:dyDescent="0.25">
      <c r="A26" s="20" t="s">
        <v>39</v>
      </c>
      <c r="B26" s="34" t="s">
        <v>40</v>
      </c>
      <c r="C26" s="90">
        <v>8617.4500000000007</v>
      </c>
      <c r="D26" s="46">
        <v>8617.4500000000007</v>
      </c>
      <c r="E26" s="54">
        <v>8617.4500000000007</v>
      </c>
    </row>
    <row r="27" spans="1:5" x14ac:dyDescent="0.25">
      <c r="A27" s="20" t="s">
        <v>41</v>
      </c>
      <c r="B27" s="34" t="s">
        <v>42</v>
      </c>
      <c r="C27" s="90">
        <v>1133</v>
      </c>
      <c r="D27" s="46">
        <v>1150</v>
      </c>
      <c r="E27" s="54">
        <v>1150</v>
      </c>
    </row>
    <row r="28" spans="1:5" x14ac:dyDescent="0.25">
      <c r="A28" s="20" t="s">
        <v>43</v>
      </c>
      <c r="B28" s="34" t="s">
        <v>44</v>
      </c>
      <c r="C28" s="90">
        <v>20000</v>
      </c>
      <c r="D28" s="46">
        <f>C28</f>
        <v>20000</v>
      </c>
      <c r="E28" s="54">
        <f>C28</f>
        <v>20000</v>
      </c>
    </row>
    <row r="29" spans="1:5" ht="15.75" thickBot="1" x14ac:dyDescent="0.3">
      <c r="A29" s="20" t="s">
        <v>45</v>
      </c>
      <c r="B29" s="34" t="s">
        <v>46</v>
      </c>
      <c r="C29" s="90">
        <v>50000</v>
      </c>
      <c r="D29" s="46">
        <f>C29</f>
        <v>50000</v>
      </c>
      <c r="E29" s="54">
        <f>C29</f>
        <v>50000</v>
      </c>
    </row>
    <row r="30" spans="1:5" ht="15.75" thickBot="1" x14ac:dyDescent="0.3">
      <c r="A30" s="21"/>
      <c r="B30" s="12" t="s">
        <v>38</v>
      </c>
      <c r="C30" s="15">
        <f>SUM(C26:C29)</f>
        <v>79750.45</v>
      </c>
      <c r="D30" s="13">
        <f>SUM(D26:D29)</f>
        <v>79767.45</v>
      </c>
      <c r="E30" s="13">
        <f>SUM(E26:E29)</f>
        <v>79767.45</v>
      </c>
    </row>
    <row r="31" spans="1:5" ht="15.75" thickBot="1" x14ac:dyDescent="0.3">
      <c r="A31" s="20" t="s">
        <v>47</v>
      </c>
      <c r="B31" s="91" t="s">
        <v>48</v>
      </c>
      <c r="C31" s="92">
        <v>4380</v>
      </c>
      <c r="D31" s="46">
        <v>4380</v>
      </c>
      <c r="E31" s="54">
        <v>4380</v>
      </c>
    </row>
    <row r="32" spans="1:5" x14ac:dyDescent="0.25">
      <c r="A32" s="20" t="s">
        <v>49</v>
      </c>
      <c r="B32" s="34" t="s">
        <v>50</v>
      </c>
      <c r="C32" s="92">
        <v>4783</v>
      </c>
      <c r="D32" s="46">
        <v>4783</v>
      </c>
      <c r="E32" s="54">
        <v>4783</v>
      </c>
    </row>
    <row r="33" spans="1:5" x14ac:dyDescent="0.25">
      <c r="A33" s="20" t="s">
        <v>51</v>
      </c>
      <c r="B33" s="34" t="s">
        <v>52</v>
      </c>
      <c r="C33" s="93">
        <v>14412</v>
      </c>
      <c r="D33" s="48">
        <f t="shared" ref="D33:D38" si="2">C33</f>
        <v>14412</v>
      </c>
      <c r="E33" s="56">
        <f t="shared" ref="E33:E38" si="3">C33</f>
        <v>14412</v>
      </c>
    </row>
    <row r="34" spans="1:5" x14ac:dyDescent="0.25">
      <c r="A34" s="20" t="s">
        <v>53</v>
      </c>
      <c r="B34" s="34" t="s">
        <v>54</v>
      </c>
      <c r="C34" s="93">
        <v>6290</v>
      </c>
      <c r="D34" s="48">
        <f t="shared" si="2"/>
        <v>6290</v>
      </c>
      <c r="E34" s="56">
        <f t="shared" si="3"/>
        <v>6290</v>
      </c>
    </row>
    <row r="35" spans="1:5" x14ac:dyDescent="0.25">
      <c r="A35" s="20" t="s">
        <v>55</v>
      </c>
      <c r="B35" s="34" t="s">
        <v>56</v>
      </c>
      <c r="C35" s="93">
        <v>8899.7999999999993</v>
      </c>
      <c r="D35" s="48">
        <f t="shared" si="2"/>
        <v>8899.7999999999993</v>
      </c>
      <c r="E35" s="56">
        <f t="shared" si="3"/>
        <v>8899.7999999999993</v>
      </c>
    </row>
    <row r="36" spans="1:5" x14ac:dyDescent="0.25">
      <c r="A36" s="20" t="s">
        <v>57</v>
      </c>
      <c r="B36" s="34" t="s">
        <v>58</v>
      </c>
      <c r="C36" s="93">
        <v>2880</v>
      </c>
      <c r="D36" s="48">
        <f t="shared" si="2"/>
        <v>2880</v>
      </c>
      <c r="E36" s="56">
        <f t="shared" si="3"/>
        <v>2880</v>
      </c>
    </row>
    <row r="37" spans="1:5" x14ac:dyDescent="0.25">
      <c r="A37" s="20" t="s">
        <v>59</v>
      </c>
      <c r="B37" s="34" t="s">
        <v>60</v>
      </c>
      <c r="C37" s="93">
        <v>83741.25</v>
      </c>
      <c r="D37" s="48">
        <f t="shared" si="2"/>
        <v>83741.25</v>
      </c>
      <c r="E37" s="56">
        <f t="shared" si="3"/>
        <v>83741.25</v>
      </c>
    </row>
    <row r="38" spans="1:5" x14ac:dyDescent="0.25">
      <c r="A38" s="20" t="s">
        <v>61</v>
      </c>
      <c r="B38" s="34" t="s">
        <v>62</v>
      </c>
      <c r="C38" s="93">
        <v>4865</v>
      </c>
      <c r="D38" s="48">
        <f t="shared" si="2"/>
        <v>4865</v>
      </c>
      <c r="E38" s="56">
        <f t="shared" si="3"/>
        <v>4865</v>
      </c>
    </row>
    <row r="39" spans="1:5" x14ac:dyDescent="0.25">
      <c r="A39" s="20" t="s">
        <v>63</v>
      </c>
      <c r="B39" s="34" t="s">
        <v>64</v>
      </c>
      <c r="C39" s="93">
        <v>16050</v>
      </c>
      <c r="D39" s="48">
        <v>16050</v>
      </c>
      <c r="E39" s="56">
        <v>16050</v>
      </c>
    </row>
    <row r="40" spans="1:5" x14ac:dyDescent="0.25">
      <c r="A40" s="20" t="s">
        <v>65</v>
      </c>
      <c r="B40" s="34" t="s">
        <v>66</v>
      </c>
      <c r="C40" s="48">
        <v>0</v>
      </c>
      <c r="D40" s="48">
        <v>0</v>
      </c>
      <c r="E40" s="56">
        <v>0</v>
      </c>
    </row>
    <row r="41" spans="1:5" x14ac:dyDescent="0.25">
      <c r="A41" s="20" t="s">
        <v>67</v>
      </c>
      <c r="B41" s="34" t="s">
        <v>68</v>
      </c>
      <c r="C41" s="93">
        <f>46980/3</f>
        <v>15660</v>
      </c>
      <c r="D41" s="48">
        <f>46980/3</f>
        <v>15660</v>
      </c>
      <c r="E41" s="56">
        <f>46980/3</f>
        <v>15660</v>
      </c>
    </row>
    <row r="42" spans="1:5" x14ac:dyDescent="0.25">
      <c r="A42" s="20" t="s">
        <v>69</v>
      </c>
      <c r="B42" s="34" t="s">
        <v>70</v>
      </c>
      <c r="C42" s="92">
        <v>10000</v>
      </c>
      <c r="D42" s="46">
        <v>10000</v>
      </c>
      <c r="E42" s="54">
        <v>10000</v>
      </c>
    </row>
    <row r="43" spans="1:5" x14ac:dyDescent="0.25">
      <c r="A43" s="20" t="s">
        <v>71</v>
      </c>
      <c r="B43" s="34" t="s">
        <v>72</v>
      </c>
      <c r="C43" s="92">
        <v>17000</v>
      </c>
      <c r="D43" s="46">
        <v>17000</v>
      </c>
      <c r="E43" s="54">
        <v>17000</v>
      </c>
    </row>
    <row r="44" spans="1:5" x14ac:dyDescent="0.25">
      <c r="A44" s="20" t="s">
        <v>73</v>
      </c>
      <c r="B44" s="34" t="s">
        <v>74</v>
      </c>
      <c r="C44" s="46">
        <v>11000</v>
      </c>
      <c r="D44" s="46">
        <v>11000</v>
      </c>
      <c r="E44" s="54">
        <v>11000</v>
      </c>
    </row>
    <row r="45" spans="1:5" ht="25.5" x14ac:dyDescent="0.25">
      <c r="A45" s="20" t="s">
        <v>75</v>
      </c>
      <c r="B45" s="34" t="s">
        <v>76</v>
      </c>
      <c r="C45" s="92">
        <v>4250</v>
      </c>
      <c r="D45" s="46">
        <v>4250</v>
      </c>
      <c r="E45" s="54">
        <v>4250</v>
      </c>
    </row>
    <row r="46" spans="1:5" x14ac:dyDescent="0.25">
      <c r="A46" s="20" t="s">
        <v>77</v>
      </c>
      <c r="B46" s="34" t="s">
        <v>78</v>
      </c>
      <c r="C46" s="92">
        <v>2000</v>
      </c>
      <c r="D46" s="46">
        <v>2000</v>
      </c>
      <c r="E46" s="54">
        <v>2000</v>
      </c>
    </row>
    <row r="47" spans="1:5" ht="30" x14ac:dyDescent="0.25">
      <c r="A47" s="20" t="s">
        <v>79</v>
      </c>
      <c r="B47" s="34" t="s">
        <v>377</v>
      </c>
      <c r="C47" s="92">
        <v>900</v>
      </c>
      <c r="D47" s="46">
        <v>900</v>
      </c>
      <c r="E47" s="54">
        <v>900</v>
      </c>
    </row>
    <row r="48" spans="1:5" ht="25.5" x14ac:dyDescent="0.25">
      <c r="A48" s="20" t="s">
        <v>80</v>
      </c>
      <c r="B48" s="34" t="s">
        <v>81</v>
      </c>
      <c r="C48" s="92">
        <f>27790/3</f>
        <v>9263.3333333333339</v>
      </c>
      <c r="D48" s="46">
        <f>27790/3</f>
        <v>9263.3333333333339</v>
      </c>
      <c r="E48" s="54">
        <f>27790/3</f>
        <v>9263.3333333333339</v>
      </c>
    </row>
    <row r="49" spans="1:5" x14ac:dyDescent="0.25">
      <c r="A49" s="20" t="s">
        <v>82</v>
      </c>
      <c r="B49" s="34" t="s">
        <v>83</v>
      </c>
      <c r="C49" s="92">
        <v>900</v>
      </c>
      <c r="D49" s="46">
        <v>900</v>
      </c>
      <c r="E49" s="54">
        <v>900</v>
      </c>
    </row>
    <row r="50" spans="1:5" x14ac:dyDescent="0.25">
      <c r="A50" s="20" t="s">
        <v>84</v>
      </c>
      <c r="B50" s="34" t="s">
        <v>85</v>
      </c>
      <c r="C50" s="92">
        <v>8370</v>
      </c>
      <c r="D50" s="46">
        <v>8370</v>
      </c>
      <c r="E50" s="54">
        <v>8370</v>
      </c>
    </row>
    <row r="51" spans="1:5" x14ac:dyDescent="0.25">
      <c r="A51" s="20" t="s">
        <v>86</v>
      </c>
      <c r="B51" s="34" t="s">
        <v>87</v>
      </c>
      <c r="C51" s="92">
        <v>6600</v>
      </c>
      <c r="D51" s="46">
        <v>6600</v>
      </c>
      <c r="E51" s="54">
        <v>6600</v>
      </c>
    </row>
    <row r="52" spans="1:5" x14ac:dyDescent="0.25">
      <c r="A52" s="20" t="s">
        <v>88</v>
      </c>
      <c r="B52" s="34" t="s">
        <v>89</v>
      </c>
      <c r="C52" s="92">
        <v>4000</v>
      </c>
      <c r="D52" s="46">
        <v>4000</v>
      </c>
      <c r="E52" s="54">
        <v>4000</v>
      </c>
    </row>
    <row r="53" spans="1:5" x14ac:dyDescent="0.25">
      <c r="A53" s="20" t="s">
        <v>90</v>
      </c>
      <c r="B53" s="34" t="s">
        <v>91</v>
      </c>
      <c r="C53" s="92"/>
      <c r="D53" s="46"/>
      <c r="E53" s="54">
        <v>1242</v>
      </c>
    </row>
    <row r="54" spans="1:5" x14ac:dyDescent="0.25">
      <c r="A54" s="20" t="s">
        <v>92</v>
      </c>
      <c r="B54" s="34" t="s">
        <v>93</v>
      </c>
      <c r="C54" s="92">
        <f>10000+2500</f>
        <v>12500</v>
      </c>
      <c r="D54" s="46">
        <f>10000+2500</f>
        <v>12500</v>
      </c>
      <c r="E54" s="54">
        <f>10000+2500</f>
        <v>12500</v>
      </c>
    </row>
    <row r="55" spans="1:5" x14ac:dyDescent="0.25">
      <c r="A55" s="20" t="s">
        <v>94</v>
      </c>
      <c r="B55" s="34" t="s">
        <v>95</v>
      </c>
      <c r="C55" s="92"/>
      <c r="D55" s="46"/>
      <c r="E55" s="54">
        <v>1550</v>
      </c>
    </row>
    <row r="56" spans="1:5" x14ac:dyDescent="0.25">
      <c r="A56" s="20" t="s">
        <v>96</v>
      </c>
      <c r="B56" s="34" t="s">
        <v>97</v>
      </c>
      <c r="C56" s="92">
        <v>1517</v>
      </c>
      <c r="D56" s="46">
        <v>1517</v>
      </c>
      <c r="E56" s="54">
        <v>1517</v>
      </c>
    </row>
    <row r="57" spans="1:5" x14ac:dyDescent="0.25">
      <c r="A57" s="20" t="s">
        <v>98</v>
      </c>
      <c r="B57" s="34" t="s">
        <v>99</v>
      </c>
      <c r="C57" s="92">
        <v>1377</v>
      </c>
      <c r="D57" s="46">
        <v>1377</v>
      </c>
      <c r="E57" s="54">
        <v>1377</v>
      </c>
    </row>
    <row r="58" spans="1:5" x14ac:dyDescent="0.25">
      <c r="A58" s="20" t="s">
        <v>100</v>
      </c>
      <c r="B58" s="34" t="s">
        <v>101</v>
      </c>
      <c r="C58" s="92">
        <v>9000</v>
      </c>
      <c r="D58" s="46">
        <v>9000</v>
      </c>
      <c r="E58" s="54"/>
    </row>
    <row r="59" spans="1:5" x14ac:dyDescent="0.25">
      <c r="A59" s="20" t="s">
        <v>102</v>
      </c>
      <c r="B59" s="34" t="s">
        <v>103</v>
      </c>
      <c r="C59" s="92">
        <v>9000</v>
      </c>
      <c r="D59" s="46">
        <v>9000</v>
      </c>
      <c r="E59" s="54">
        <v>9000</v>
      </c>
    </row>
    <row r="60" spans="1:5" x14ac:dyDescent="0.25">
      <c r="A60" s="20" t="s">
        <v>104</v>
      </c>
      <c r="B60" s="34" t="s">
        <v>105</v>
      </c>
      <c r="C60" s="92">
        <v>150</v>
      </c>
      <c r="D60" s="46">
        <v>150</v>
      </c>
      <c r="E60" s="54">
        <v>150</v>
      </c>
    </row>
    <row r="61" spans="1:5" x14ac:dyDescent="0.25">
      <c r="A61" s="20" t="s">
        <v>106</v>
      </c>
      <c r="B61" s="34" t="s">
        <v>107</v>
      </c>
      <c r="C61" s="92">
        <v>8550</v>
      </c>
      <c r="D61" s="46">
        <v>8550</v>
      </c>
      <c r="E61" s="54">
        <v>8550</v>
      </c>
    </row>
    <row r="62" spans="1:5" ht="15.75" thickBot="1" x14ac:dyDescent="0.3">
      <c r="A62" s="20" t="s">
        <v>108</v>
      </c>
      <c r="B62" s="34" t="s">
        <v>109</v>
      </c>
      <c r="C62" s="92">
        <v>35000</v>
      </c>
      <c r="D62" s="46">
        <f>C62</f>
        <v>35000</v>
      </c>
      <c r="E62" s="54">
        <f>C62</f>
        <v>35000</v>
      </c>
    </row>
    <row r="63" spans="1:5" ht="15.75" thickBot="1" x14ac:dyDescent="0.3">
      <c r="A63" s="21"/>
      <c r="B63" s="12" t="s">
        <v>38</v>
      </c>
      <c r="C63" s="15">
        <f>SUM(C31:C43,C45:C62)</f>
        <v>302338.3833333333</v>
      </c>
      <c r="D63" s="61">
        <f>SUM(D31:D43,D45:D62)</f>
        <v>302338.3833333333</v>
      </c>
      <c r="E63" s="61">
        <f>SUM(E31:E43,E45:E62)</f>
        <v>296130.3833333333</v>
      </c>
    </row>
    <row r="64" spans="1:5" x14ac:dyDescent="0.25">
      <c r="A64" s="1" t="s">
        <v>130</v>
      </c>
      <c r="B64" s="2" t="s">
        <v>110</v>
      </c>
      <c r="C64" s="3">
        <v>17000</v>
      </c>
      <c r="D64" s="4">
        <v>17000</v>
      </c>
      <c r="E64" s="5">
        <v>17000</v>
      </c>
    </row>
    <row r="65" spans="1:5" x14ac:dyDescent="0.25">
      <c r="A65" s="1" t="s">
        <v>131</v>
      </c>
      <c r="B65" s="2" t="s">
        <v>111</v>
      </c>
      <c r="C65" s="3">
        <v>16500</v>
      </c>
      <c r="D65" s="4">
        <v>16500</v>
      </c>
      <c r="E65" s="5">
        <v>16500</v>
      </c>
    </row>
    <row r="66" spans="1:5" x14ac:dyDescent="0.25">
      <c r="A66" s="1" t="s">
        <v>132</v>
      </c>
      <c r="B66" s="2" t="s">
        <v>112</v>
      </c>
      <c r="C66" s="3">
        <v>15500</v>
      </c>
      <c r="D66" s="4">
        <v>15500</v>
      </c>
      <c r="E66" s="5">
        <v>15500</v>
      </c>
    </row>
    <row r="67" spans="1:5" x14ac:dyDescent="0.25">
      <c r="A67" s="1" t="s">
        <v>133</v>
      </c>
      <c r="B67" s="2" t="s">
        <v>113</v>
      </c>
      <c r="C67" s="3">
        <v>25000</v>
      </c>
      <c r="D67" s="4">
        <v>25000</v>
      </c>
      <c r="E67" s="5">
        <v>25000</v>
      </c>
    </row>
    <row r="68" spans="1:5" x14ac:dyDescent="0.25">
      <c r="A68" s="1" t="s">
        <v>134</v>
      </c>
      <c r="B68" s="2" t="s">
        <v>114</v>
      </c>
      <c r="C68" s="3">
        <v>2800</v>
      </c>
      <c r="D68" s="4">
        <v>2800</v>
      </c>
      <c r="E68" s="5">
        <v>2800</v>
      </c>
    </row>
    <row r="69" spans="1:5" x14ac:dyDescent="0.25">
      <c r="A69" s="1" t="s">
        <v>135</v>
      </c>
      <c r="B69" s="2" t="s">
        <v>115</v>
      </c>
      <c r="C69" s="3">
        <v>12000</v>
      </c>
      <c r="D69" s="4">
        <v>12000</v>
      </c>
      <c r="E69" s="5">
        <v>12000</v>
      </c>
    </row>
    <row r="70" spans="1:5" x14ac:dyDescent="0.25">
      <c r="A70" s="1" t="s">
        <v>136</v>
      </c>
      <c r="B70" s="2" t="s">
        <v>116</v>
      </c>
      <c r="C70" s="3"/>
      <c r="D70" s="4">
        <v>25000</v>
      </c>
      <c r="E70" s="5">
        <v>25000</v>
      </c>
    </row>
    <row r="71" spans="1:5" x14ac:dyDescent="0.25">
      <c r="A71" s="1" t="s">
        <v>137</v>
      </c>
      <c r="B71" s="2" t="s">
        <v>117</v>
      </c>
      <c r="C71" s="3">
        <v>8250</v>
      </c>
      <c r="D71" s="4">
        <v>8250</v>
      </c>
      <c r="E71" s="5">
        <v>8250</v>
      </c>
    </row>
    <row r="72" spans="1:5" x14ac:dyDescent="0.25">
      <c r="A72" s="1" t="s">
        <v>138</v>
      </c>
      <c r="B72" s="2" t="s">
        <v>118</v>
      </c>
      <c r="C72" s="3"/>
      <c r="D72" s="4"/>
      <c r="E72" s="5">
        <v>125000</v>
      </c>
    </row>
    <row r="73" spans="1:5" x14ac:dyDescent="0.25">
      <c r="A73" s="1" t="s">
        <v>139</v>
      </c>
      <c r="B73" s="2" t="s">
        <v>119</v>
      </c>
      <c r="C73" s="3">
        <v>15000</v>
      </c>
      <c r="D73" s="4">
        <v>15000</v>
      </c>
      <c r="E73" s="5">
        <v>15000</v>
      </c>
    </row>
    <row r="74" spans="1:5" x14ac:dyDescent="0.25">
      <c r="A74" s="1" t="s">
        <v>140</v>
      </c>
      <c r="B74" s="2" t="s">
        <v>120</v>
      </c>
      <c r="C74" s="3">
        <v>15000</v>
      </c>
      <c r="D74" s="4"/>
      <c r="E74" s="5"/>
    </row>
    <row r="75" spans="1:5" x14ac:dyDescent="0.25">
      <c r="A75" s="1" t="s">
        <v>141</v>
      </c>
      <c r="B75" s="2" t="s">
        <v>121</v>
      </c>
      <c r="C75" s="3">
        <v>30000</v>
      </c>
      <c r="D75" s="4">
        <v>30000</v>
      </c>
      <c r="E75" s="5">
        <v>35000</v>
      </c>
    </row>
    <row r="76" spans="1:5" x14ac:dyDescent="0.25">
      <c r="A76" s="1" t="s">
        <v>142</v>
      </c>
      <c r="B76" s="2" t="s">
        <v>122</v>
      </c>
      <c r="C76" s="3">
        <v>8500</v>
      </c>
      <c r="D76" s="4">
        <v>8500</v>
      </c>
      <c r="E76" s="5">
        <v>8500</v>
      </c>
    </row>
    <row r="77" spans="1:5" x14ac:dyDescent="0.25">
      <c r="A77" s="1" t="s">
        <v>143</v>
      </c>
      <c r="B77" s="2" t="s">
        <v>123</v>
      </c>
      <c r="C77" s="3">
        <v>75000</v>
      </c>
      <c r="D77" s="4">
        <v>75000</v>
      </c>
      <c r="E77" s="5">
        <v>75000</v>
      </c>
    </row>
    <row r="78" spans="1:5" x14ac:dyDescent="0.25">
      <c r="A78" s="1" t="s">
        <v>144</v>
      </c>
      <c r="B78" s="2" t="s">
        <v>124</v>
      </c>
      <c r="C78" s="3">
        <v>20000</v>
      </c>
      <c r="D78" s="4">
        <v>20000</v>
      </c>
      <c r="E78" s="5">
        <v>20000</v>
      </c>
    </row>
    <row r="79" spans="1:5" x14ac:dyDescent="0.25">
      <c r="A79" s="1" t="s">
        <v>145</v>
      </c>
      <c r="B79" s="2" t="s">
        <v>125</v>
      </c>
      <c r="C79" s="3">
        <v>20000</v>
      </c>
      <c r="D79" s="4"/>
      <c r="E79" s="5"/>
    </row>
    <row r="80" spans="1:5" x14ac:dyDescent="0.25">
      <c r="A80" s="1" t="s">
        <v>146</v>
      </c>
      <c r="B80" s="2" t="s">
        <v>126</v>
      </c>
      <c r="C80" s="3">
        <v>3000</v>
      </c>
      <c r="D80" s="4">
        <v>3000</v>
      </c>
      <c r="E80" s="5">
        <v>3000</v>
      </c>
    </row>
    <row r="81" spans="1:5" x14ac:dyDescent="0.25">
      <c r="A81" s="1" t="s">
        <v>147</v>
      </c>
      <c r="B81" s="2" t="s">
        <v>127</v>
      </c>
      <c r="C81" s="3">
        <v>7385</v>
      </c>
      <c r="D81" s="4">
        <v>7385</v>
      </c>
      <c r="E81" s="5">
        <v>7385</v>
      </c>
    </row>
    <row r="82" spans="1:5" x14ac:dyDescent="0.25">
      <c r="A82" s="1" t="s">
        <v>148</v>
      </c>
      <c r="B82" s="2" t="s">
        <v>128</v>
      </c>
      <c r="C82" s="3">
        <v>0</v>
      </c>
      <c r="D82" s="4">
        <v>0</v>
      </c>
      <c r="E82" s="5">
        <v>0</v>
      </c>
    </row>
    <row r="83" spans="1:5" x14ac:dyDescent="0.25">
      <c r="A83" s="1" t="s">
        <v>149</v>
      </c>
      <c r="B83" s="2" t="s">
        <v>129</v>
      </c>
      <c r="C83" s="3">
        <v>3000</v>
      </c>
      <c r="D83" s="4"/>
      <c r="E83" s="5"/>
    </row>
    <row r="84" spans="1:5" ht="15.75" thickBot="1" x14ac:dyDescent="0.3">
      <c r="A84" s="23"/>
      <c r="B84" s="12" t="s">
        <v>38</v>
      </c>
      <c r="C84" s="13">
        <v>293935</v>
      </c>
      <c r="D84" s="13">
        <v>280935</v>
      </c>
      <c r="E84" s="13">
        <v>410935</v>
      </c>
    </row>
    <row r="85" spans="1:5" x14ac:dyDescent="0.25">
      <c r="A85" s="20" t="s">
        <v>150</v>
      </c>
      <c r="B85" s="36" t="s">
        <v>151</v>
      </c>
      <c r="C85" s="16">
        <v>5950</v>
      </c>
      <c r="D85" s="46">
        <v>5950</v>
      </c>
      <c r="E85" s="54">
        <v>5950</v>
      </c>
    </row>
    <row r="86" spans="1:5" x14ac:dyDescent="0.25">
      <c r="A86" s="20" t="s">
        <v>152</v>
      </c>
      <c r="B86" s="36" t="s">
        <v>153</v>
      </c>
      <c r="C86" s="16">
        <f>10500+600+5800</f>
        <v>16900</v>
      </c>
      <c r="D86" s="46">
        <v>10500</v>
      </c>
      <c r="E86" s="54">
        <v>10500</v>
      </c>
    </row>
    <row r="87" spans="1:5" x14ac:dyDescent="0.25">
      <c r="A87" s="20" t="s">
        <v>154</v>
      </c>
      <c r="B87" s="36" t="s">
        <v>155</v>
      </c>
      <c r="C87" s="16">
        <f>70459.96+700+334*36</f>
        <v>83183.960000000006</v>
      </c>
      <c r="D87" s="46">
        <f>C87</f>
        <v>83183.960000000006</v>
      </c>
      <c r="E87" s="54">
        <f>D87</f>
        <v>83183.960000000006</v>
      </c>
    </row>
    <row r="88" spans="1:5" x14ac:dyDescent="0.25">
      <c r="A88" s="20" t="s">
        <v>156</v>
      </c>
      <c r="B88" s="36" t="s">
        <v>157</v>
      </c>
      <c r="C88" s="16">
        <v>4000</v>
      </c>
      <c r="D88" s="46">
        <v>4000</v>
      </c>
      <c r="E88" s="54">
        <v>4000</v>
      </c>
    </row>
    <row r="89" spans="1:5" x14ac:dyDescent="0.25">
      <c r="A89" s="20" t="s">
        <v>158</v>
      </c>
      <c r="B89" s="36" t="s">
        <v>159</v>
      </c>
      <c r="C89" s="16">
        <v>161692.04999999999</v>
      </c>
      <c r="D89" s="46">
        <f>C89</f>
        <v>161692.04999999999</v>
      </c>
      <c r="E89" s="54">
        <f>D89</f>
        <v>161692.04999999999</v>
      </c>
    </row>
    <row r="90" spans="1:5" x14ac:dyDescent="0.25">
      <c r="A90" s="20" t="s">
        <v>160</v>
      </c>
      <c r="B90" s="36" t="s">
        <v>161</v>
      </c>
      <c r="C90" s="16">
        <v>12035</v>
      </c>
      <c r="D90" s="46">
        <v>12035</v>
      </c>
      <c r="E90" s="54">
        <v>12035</v>
      </c>
    </row>
    <row r="91" spans="1:5" x14ac:dyDescent="0.25">
      <c r="A91" s="20" t="s">
        <v>162</v>
      </c>
      <c r="B91" s="36" t="s">
        <v>163</v>
      </c>
      <c r="C91" s="16">
        <v>4300</v>
      </c>
      <c r="D91" s="46">
        <v>4300</v>
      </c>
      <c r="E91" s="54">
        <v>4300</v>
      </c>
    </row>
    <row r="92" spans="1:5" x14ac:dyDescent="0.25">
      <c r="A92" s="20" t="s">
        <v>164</v>
      </c>
      <c r="B92" s="36" t="s">
        <v>165</v>
      </c>
      <c r="C92" s="16">
        <v>4500</v>
      </c>
      <c r="D92" s="46">
        <v>4500</v>
      </c>
      <c r="E92" s="54">
        <v>4500</v>
      </c>
    </row>
    <row r="93" spans="1:5" x14ac:dyDescent="0.25">
      <c r="A93" s="20" t="s">
        <v>166</v>
      </c>
      <c r="B93" s="36" t="s">
        <v>167</v>
      </c>
      <c r="C93" s="16">
        <v>20720</v>
      </c>
      <c r="D93" s="46">
        <v>20720</v>
      </c>
      <c r="E93" s="54">
        <v>20720</v>
      </c>
    </row>
    <row r="94" spans="1:5" x14ac:dyDescent="0.25">
      <c r="A94" s="20" t="s">
        <v>168</v>
      </c>
      <c r="B94" s="36" t="s">
        <v>169</v>
      </c>
      <c r="C94" s="16">
        <v>8750</v>
      </c>
      <c r="D94" s="46">
        <v>8750</v>
      </c>
      <c r="E94" s="54">
        <v>8750</v>
      </c>
    </row>
    <row r="95" spans="1:5" x14ac:dyDescent="0.25">
      <c r="A95" s="20" t="s">
        <v>170</v>
      </c>
      <c r="B95" s="36" t="s">
        <v>171</v>
      </c>
      <c r="C95" s="16">
        <v>2820</v>
      </c>
      <c r="D95" s="46">
        <v>2820</v>
      </c>
      <c r="E95" s="54">
        <v>2820</v>
      </c>
    </row>
    <row r="96" spans="1:5" x14ac:dyDescent="0.25">
      <c r="A96" s="20" t="s">
        <v>172</v>
      </c>
      <c r="B96" s="36" t="s">
        <v>173</v>
      </c>
      <c r="C96" s="16">
        <v>6000</v>
      </c>
      <c r="D96" s="46">
        <v>6000</v>
      </c>
      <c r="E96" s="54">
        <v>6000</v>
      </c>
    </row>
    <row r="97" spans="1:5" x14ac:dyDescent="0.25">
      <c r="A97" s="20" t="s">
        <v>174</v>
      </c>
      <c r="B97" s="36" t="s">
        <v>175</v>
      </c>
      <c r="C97" s="16">
        <v>800</v>
      </c>
      <c r="D97" s="46">
        <v>800</v>
      </c>
      <c r="E97" s="54">
        <v>800</v>
      </c>
    </row>
    <row r="98" spans="1:5" x14ac:dyDescent="0.25">
      <c r="A98" s="20" t="s">
        <v>176</v>
      </c>
      <c r="B98" s="36" t="s">
        <v>177</v>
      </c>
      <c r="C98" s="16">
        <v>4000</v>
      </c>
      <c r="D98" s="46">
        <v>4000</v>
      </c>
      <c r="E98" s="54">
        <v>4000</v>
      </c>
    </row>
    <row r="99" spans="1:5" ht="25.5" x14ac:dyDescent="0.25">
      <c r="A99" s="20" t="s">
        <v>178</v>
      </c>
      <c r="B99" s="36" t="s">
        <v>179</v>
      </c>
      <c r="C99" s="16">
        <v>2160</v>
      </c>
      <c r="D99" s="46">
        <f>C99</f>
        <v>2160</v>
      </c>
      <c r="E99" s="54">
        <f>D99</f>
        <v>2160</v>
      </c>
    </row>
    <row r="100" spans="1:5" ht="25.5" x14ac:dyDescent="0.25">
      <c r="A100" s="20" t="s">
        <v>180</v>
      </c>
      <c r="B100" s="36" t="s">
        <v>181</v>
      </c>
      <c r="C100" s="16">
        <f>1360/2</f>
        <v>680</v>
      </c>
      <c r="D100" s="46">
        <f>1360/2</f>
        <v>680</v>
      </c>
      <c r="E100" s="54">
        <f>1360/2</f>
        <v>680</v>
      </c>
    </row>
    <row r="101" spans="1:5" x14ac:dyDescent="0.25">
      <c r="A101" s="20" t="s">
        <v>182</v>
      </c>
      <c r="B101" s="36" t="s">
        <v>183</v>
      </c>
      <c r="C101" s="16">
        <f>3078/2</f>
        <v>1539</v>
      </c>
      <c r="D101" s="46">
        <f>3078/2</f>
        <v>1539</v>
      </c>
      <c r="E101" s="54">
        <f>3078/2</f>
        <v>1539</v>
      </c>
    </row>
    <row r="102" spans="1:5" x14ac:dyDescent="0.25">
      <c r="A102" s="20" t="s">
        <v>184</v>
      </c>
      <c r="B102" s="36" t="s">
        <v>185</v>
      </c>
      <c r="C102" s="16">
        <v>7000</v>
      </c>
      <c r="D102" s="46">
        <v>7000</v>
      </c>
      <c r="E102" s="54">
        <v>7000</v>
      </c>
    </row>
    <row r="103" spans="1:5" ht="15.75" thickBot="1" x14ac:dyDescent="0.3">
      <c r="A103" s="23"/>
      <c r="B103" s="12" t="s">
        <v>38</v>
      </c>
      <c r="C103" s="17">
        <f>SUM(C85:C102)</f>
        <v>347030.01</v>
      </c>
      <c r="D103" s="45">
        <f>SUM(D85:D102)</f>
        <v>340630.01</v>
      </c>
      <c r="E103" s="53">
        <f>SUM(E85:E102)</f>
        <v>340630.01</v>
      </c>
    </row>
    <row r="104" spans="1:5" x14ac:dyDescent="0.25">
      <c r="A104" s="24" t="s">
        <v>186</v>
      </c>
      <c r="B104" s="37" t="s">
        <v>187</v>
      </c>
      <c r="C104" s="94">
        <v>1000</v>
      </c>
      <c r="D104" s="50">
        <v>1000</v>
      </c>
      <c r="E104" s="58">
        <v>1000</v>
      </c>
    </row>
    <row r="105" spans="1:5" x14ac:dyDescent="0.25">
      <c r="A105" s="24" t="s">
        <v>188</v>
      </c>
      <c r="B105" s="37" t="s">
        <v>189</v>
      </c>
      <c r="C105" s="94">
        <v>3000</v>
      </c>
      <c r="D105" s="50">
        <v>3000</v>
      </c>
      <c r="E105" s="58">
        <v>3000</v>
      </c>
    </row>
    <row r="106" spans="1:5" x14ac:dyDescent="0.25">
      <c r="A106" s="24" t="s">
        <v>190</v>
      </c>
      <c r="B106" s="37" t="s">
        <v>191</v>
      </c>
      <c r="C106" s="94">
        <v>0</v>
      </c>
      <c r="D106" s="50">
        <v>0</v>
      </c>
      <c r="E106" s="58">
        <v>0</v>
      </c>
    </row>
    <row r="107" spans="1:5" x14ac:dyDescent="0.25">
      <c r="A107" s="24" t="s">
        <v>192</v>
      </c>
      <c r="B107" s="37" t="s">
        <v>193</v>
      </c>
      <c r="C107" s="94">
        <v>4000</v>
      </c>
      <c r="D107" s="50">
        <v>4000</v>
      </c>
      <c r="E107" s="58">
        <v>4000</v>
      </c>
    </row>
    <row r="108" spans="1:5" x14ac:dyDescent="0.25">
      <c r="A108" s="24" t="s">
        <v>194</v>
      </c>
      <c r="B108" s="37" t="s">
        <v>195</v>
      </c>
      <c r="C108" s="94">
        <v>25000</v>
      </c>
      <c r="D108" s="50">
        <v>25000</v>
      </c>
      <c r="E108" s="58">
        <v>25000</v>
      </c>
    </row>
    <row r="109" spans="1:5" x14ac:dyDescent="0.25">
      <c r="A109" s="25" t="s">
        <v>196</v>
      </c>
      <c r="B109" s="38" t="s">
        <v>197</v>
      </c>
      <c r="C109" s="95">
        <v>5000</v>
      </c>
      <c r="D109" s="51">
        <v>5000</v>
      </c>
      <c r="E109" s="59">
        <v>5000</v>
      </c>
    </row>
    <row r="110" spans="1:5" x14ac:dyDescent="0.25">
      <c r="A110" s="24" t="s">
        <v>198</v>
      </c>
      <c r="B110" s="37" t="s">
        <v>199</v>
      </c>
      <c r="C110" s="96">
        <v>20000</v>
      </c>
      <c r="D110" s="4">
        <v>20000</v>
      </c>
      <c r="E110" s="5">
        <v>20000</v>
      </c>
    </row>
    <row r="111" spans="1:5" x14ac:dyDescent="0.25">
      <c r="A111" s="24" t="s">
        <v>200</v>
      </c>
      <c r="B111" s="37" t="s">
        <v>201</v>
      </c>
      <c r="C111" s="96">
        <v>10000</v>
      </c>
      <c r="D111" s="4">
        <v>10000</v>
      </c>
      <c r="E111" s="5">
        <v>10000</v>
      </c>
    </row>
    <row r="112" spans="1:5" x14ac:dyDescent="0.25">
      <c r="A112" s="24" t="s">
        <v>202</v>
      </c>
      <c r="B112" s="37" t="s">
        <v>203</v>
      </c>
      <c r="C112" s="96">
        <v>5000</v>
      </c>
      <c r="D112" s="4">
        <v>5000</v>
      </c>
      <c r="E112" s="5">
        <v>5000</v>
      </c>
    </row>
    <row r="113" spans="1:5" x14ac:dyDescent="0.25">
      <c r="A113" s="24" t="s">
        <v>204</v>
      </c>
      <c r="B113" s="37" t="s">
        <v>205</v>
      </c>
      <c r="C113" s="96">
        <v>60000</v>
      </c>
      <c r="D113" s="4">
        <v>60000</v>
      </c>
      <c r="E113" s="5">
        <v>60000</v>
      </c>
    </row>
    <row r="114" spans="1:5" x14ac:dyDescent="0.25">
      <c r="A114" s="24" t="s">
        <v>206</v>
      </c>
      <c r="B114" s="37" t="s">
        <v>207</v>
      </c>
      <c r="C114" s="96">
        <v>10000</v>
      </c>
      <c r="D114" s="4">
        <v>10000</v>
      </c>
      <c r="E114" s="5">
        <v>10000</v>
      </c>
    </row>
    <row r="115" spans="1:5" x14ac:dyDescent="0.25">
      <c r="A115" s="24" t="s">
        <v>208</v>
      </c>
      <c r="B115" s="37" t="s">
        <v>209</v>
      </c>
      <c r="C115" s="96">
        <v>2000</v>
      </c>
      <c r="D115" s="4">
        <v>2000</v>
      </c>
      <c r="E115" s="5">
        <v>2000</v>
      </c>
    </row>
    <row r="116" spans="1:5" x14ac:dyDescent="0.25">
      <c r="A116" s="24" t="s">
        <v>210</v>
      </c>
      <c r="B116" s="37" t="s">
        <v>211</v>
      </c>
      <c r="C116" s="96">
        <v>5000</v>
      </c>
      <c r="D116" s="4">
        <v>5000</v>
      </c>
      <c r="E116" s="5">
        <v>5000</v>
      </c>
    </row>
    <row r="117" spans="1:5" x14ac:dyDescent="0.25">
      <c r="A117" s="24" t="s">
        <v>212</v>
      </c>
      <c r="B117" s="37" t="s">
        <v>213</v>
      </c>
      <c r="C117" s="96">
        <v>10000</v>
      </c>
      <c r="D117" s="4">
        <v>10000</v>
      </c>
      <c r="E117" s="5">
        <v>10000</v>
      </c>
    </row>
    <row r="118" spans="1:5" x14ac:dyDescent="0.25">
      <c r="A118" s="24" t="s">
        <v>214</v>
      </c>
      <c r="B118" s="37" t="s">
        <v>215</v>
      </c>
      <c r="C118" s="96">
        <v>0</v>
      </c>
      <c r="D118" s="4">
        <v>0</v>
      </c>
      <c r="E118" s="5">
        <v>0</v>
      </c>
    </row>
    <row r="119" spans="1:5" x14ac:dyDescent="0.25">
      <c r="A119" s="24" t="s">
        <v>216</v>
      </c>
      <c r="B119" s="37" t="s">
        <v>217</v>
      </c>
      <c r="C119" s="96">
        <v>0</v>
      </c>
      <c r="D119" s="4">
        <v>0</v>
      </c>
      <c r="E119" s="5">
        <v>0</v>
      </c>
    </row>
    <row r="120" spans="1:5" x14ac:dyDescent="0.25">
      <c r="A120" s="24" t="s">
        <v>218</v>
      </c>
      <c r="B120" s="37" t="s">
        <v>219</v>
      </c>
      <c r="C120" s="96">
        <v>80000</v>
      </c>
      <c r="D120" s="4">
        <v>80000</v>
      </c>
      <c r="E120" s="5">
        <v>80000</v>
      </c>
    </row>
    <row r="121" spans="1:5" x14ac:dyDescent="0.25">
      <c r="A121" s="24" t="s">
        <v>220</v>
      </c>
      <c r="B121" s="37" t="s">
        <v>221</v>
      </c>
      <c r="C121" s="96">
        <v>7000</v>
      </c>
      <c r="D121" s="4">
        <v>7000</v>
      </c>
      <c r="E121" s="5">
        <v>7000</v>
      </c>
    </row>
    <row r="122" spans="1:5" x14ac:dyDescent="0.25">
      <c r="A122" s="24" t="s">
        <v>222</v>
      </c>
      <c r="B122" s="37" t="s">
        <v>223</v>
      </c>
      <c r="C122" s="96">
        <v>1000</v>
      </c>
      <c r="D122" s="4">
        <v>1000</v>
      </c>
      <c r="E122" s="5">
        <v>1000</v>
      </c>
    </row>
    <row r="123" spans="1:5" x14ac:dyDescent="0.25">
      <c r="A123" s="24" t="s">
        <v>224</v>
      </c>
      <c r="B123" s="37" t="s">
        <v>225</v>
      </c>
      <c r="C123" s="96">
        <v>50000</v>
      </c>
      <c r="D123" s="4">
        <v>50000</v>
      </c>
      <c r="E123" s="5">
        <v>50000</v>
      </c>
    </row>
    <row r="124" spans="1:5" x14ac:dyDescent="0.25">
      <c r="A124" s="24" t="s">
        <v>226</v>
      </c>
      <c r="B124" s="37" t="s">
        <v>227</v>
      </c>
      <c r="C124" s="96">
        <v>0</v>
      </c>
      <c r="D124" s="4"/>
      <c r="E124" s="5"/>
    </row>
    <row r="125" spans="1:5" x14ac:dyDescent="0.25">
      <c r="A125" s="24" t="s">
        <v>228</v>
      </c>
      <c r="B125" s="37" t="s">
        <v>229</v>
      </c>
      <c r="C125" s="96">
        <v>0</v>
      </c>
      <c r="D125" s="4"/>
      <c r="E125" s="5"/>
    </row>
    <row r="126" spans="1:5" x14ac:dyDescent="0.25">
      <c r="A126" s="24" t="s">
        <v>230</v>
      </c>
      <c r="B126" s="37" t="s">
        <v>231</v>
      </c>
      <c r="C126" s="96">
        <v>300</v>
      </c>
      <c r="D126" s="4">
        <v>300</v>
      </c>
      <c r="E126" s="5">
        <v>300</v>
      </c>
    </row>
    <row r="127" spans="1:5" x14ac:dyDescent="0.25">
      <c r="A127" s="24" t="s">
        <v>232</v>
      </c>
      <c r="B127" s="37" t="s">
        <v>233</v>
      </c>
      <c r="C127" s="96">
        <v>10000</v>
      </c>
      <c r="D127" s="4">
        <v>10000</v>
      </c>
      <c r="E127" s="5">
        <v>10000</v>
      </c>
    </row>
    <row r="128" spans="1:5" x14ac:dyDescent="0.25">
      <c r="A128" s="24" t="s">
        <v>234</v>
      </c>
      <c r="B128" s="37" t="s">
        <v>235</v>
      </c>
      <c r="C128" s="96">
        <v>15000</v>
      </c>
      <c r="D128" s="4">
        <v>15000</v>
      </c>
      <c r="E128" s="5">
        <v>15000</v>
      </c>
    </row>
    <row r="129" spans="1:5" x14ac:dyDescent="0.25">
      <c r="A129" s="24" t="s">
        <v>236</v>
      </c>
      <c r="B129" s="37" t="s">
        <v>237</v>
      </c>
      <c r="C129" s="96">
        <v>4000</v>
      </c>
      <c r="D129" s="4">
        <v>4000</v>
      </c>
      <c r="E129" s="5">
        <v>4000</v>
      </c>
    </row>
    <row r="130" spans="1:5" x14ac:dyDescent="0.25">
      <c r="A130" s="22"/>
      <c r="B130" s="35"/>
      <c r="C130" s="47"/>
      <c r="D130" s="47"/>
      <c r="E130" s="55"/>
    </row>
    <row r="131" spans="1:5" x14ac:dyDescent="0.25">
      <c r="A131" s="26" t="s">
        <v>238</v>
      </c>
      <c r="B131" s="39" t="s">
        <v>239</v>
      </c>
      <c r="C131" s="18">
        <v>516456</v>
      </c>
      <c r="D131" s="47">
        <v>516456</v>
      </c>
      <c r="E131" s="55">
        <v>516456</v>
      </c>
    </row>
    <row r="132" spans="1:5" ht="15.75" thickBot="1" x14ac:dyDescent="0.3">
      <c r="A132" s="27" t="s">
        <v>238</v>
      </c>
      <c r="B132" s="40" t="s">
        <v>240</v>
      </c>
      <c r="C132" s="97">
        <v>50000</v>
      </c>
      <c r="D132" s="49">
        <v>50000</v>
      </c>
      <c r="E132" s="57">
        <v>50000</v>
      </c>
    </row>
    <row r="133" spans="1:5" ht="15.75" thickBot="1" x14ac:dyDescent="0.3">
      <c r="A133" s="28" t="s">
        <v>238</v>
      </c>
      <c r="B133" s="62" t="s">
        <v>241</v>
      </c>
      <c r="C133" s="98">
        <v>566456</v>
      </c>
      <c r="D133" s="63">
        <v>566456</v>
      </c>
      <c r="E133" s="64">
        <v>566456</v>
      </c>
    </row>
    <row r="134" spans="1:5" x14ac:dyDescent="0.25">
      <c r="A134" s="22"/>
      <c r="B134" s="35"/>
      <c r="C134" s="47"/>
      <c r="D134" s="47"/>
      <c r="E134" s="55"/>
    </row>
    <row r="135" spans="1:5" x14ac:dyDescent="0.25">
      <c r="A135" s="29" t="s">
        <v>242</v>
      </c>
      <c r="B135" s="41" t="s">
        <v>243</v>
      </c>
      <c r="C135" s="96"/>
      <c r="D135" s="4"/>
      <c r="E135" s="5"/>
    </row>
    <row r="136" spans="1:5" x14ac:dyDescent="0.25">
      <c r="A136" s="29" t="s">
        <v>244</v>
      </c>
      <c r="B136" s="41" t="s">
        <v>245</v>
      </c>
      <c r="C136" s="96">
        <v>3000</v>
      </c>
      <c r="D136" s="4">
        <v>3000</v>
      </c>
      <c r="E136" s="5">
        <v>3000</v>
      </c>
    </row>
    <row r="137" spans="1:5" x14ac:dyDescent="0.25">
      <c r="A137" s="29" t="s">
        <v>246</v>
      </c>
      <c r="B137" s="41" t="s">
        <v>247</v>
      </c>
      <c r="C137" s="96">
        <v>2000</v>
      </c>
      <c r="D137" s="4">
        <v>2000</v>
      </c>
      <c r="E137" s="5">
        <v>2000</v>
      </c>
    </row>
    <row r="138" spans="1:5" x14ac:dyDescent="0.25">
      <c r="A138" s="29" t="s">
        <v>248</v>
      </c>
      <c r="B138" s="41" t="s">
        <v>249</v>
      </c>
      <c r="C138" s="96">
        <v>0</v>
      </c>
      <c r="D138" s="4">
        <v>0</v>
      </c>
      <c r="E138" s="5">
        <v>0</v>
      </c>
    </row>
    <row r="139" spans="1:5" x14ac:dyDescent="0.25">
      <c r="A139" s="29" t="s">
        <v>250</v>
      </c>
      <c r="B139" s="41" t="s">
        <v>251</v>
      </c>
      <c r="C139" s="96">
        <v>2500</v>
      </c>
      <c r="D139" s="4">
        <v>2500</v>
      </c>
      <c r="E139" s="5">
        <v>2500</v>
      </c>
    </row>
    <row r="140" spans="1:5" x14ac:dyDescent="0.25">
      <c r="A140" s="29" t="s">
        <v>252</v>
      </c>
      <c r="B140" s="41" t="s">
        <v>253</v>
      </c>
      <c r="C140" s="96">
        <v>38000</v>
      </c>
      <c r="D140" s="4">
        <v>38000</v>
      </c>
      <c r="E140" s="5">
        <v>38000</v>
      </c>
    </row>
    <row r="141" spans="1:5" x14ac:dyDescent="0.25">
      <c r="A141" s="29" t="s">
        <v>254</v>
      </c>
      <c r="B141" s="41" t="s">
        <v>255</v>
      </c>
      <c r="C141" s="96">
        <v>35000</v>
      </c>
      <c r="D141" s="4">
        <v>35000</v>
      </c>
      <c r="E141" s="5">
        <v>35000</v>
      </c>
    </row>
    <row r="142" spans="1:5" x14ac:dyDescent="0.25">
      <c r="A142" s="29" t="s">
        <v>256</v>
      </c>
      <c r="B142" s="41" t="s">
        <v>257</v>
      </c>
      <c r="C142" s="96">
        <v>1000</v>
      </c>
      <c r="D142" s="4">
        <v>1000</v>
      </c>
      <c r="E142" s="5">
        <v>1000</v>
      </c>
    </row>
    <row r="143" spans="1:5" x14ac:dyDescent="0.25">
      <c r="A143" s="29" t="s">
        <v>258</v>
      </c>
      <c r="B143" s="41" t="s">
        <v>259</v>
      </c>
      <c r="C143" s="96">
        <v>500</v>
      </c>
      <c r="D143" s="4">
        <v>500</v>
      </c>
      <c r="E143" s="5">
        <v>500</v>
      </c>
    </row>
    <row r="144" spans="1:5" x14ac:dyDescent="0.25">
      <c r="A144" s="29" t="s">
        <v>260</v>
      </c>
      <c r="B144" s="41" t="s">
        <v>261</v>
      </c>
      <c r="C144" s="96">
        <v>3000</v>
      </c>
      <c r="D144" s="4">
        <v>3000</v>
      </c>
      <c r="E144" s="5">
        <v>3000</v>
      </c>
    </row>
    <row r="145" spans="1:5" x14ac:dyDescent="0.25">
      <c r="A145" s="29" t="s">
        <v>262</v>
      </c>
      <c r="B145" s="41" t="s">
        <v>263</v>
      </c>
      <c r="C145" s="96">
        <v>0</v>
      </c>
      <c r="D145" s="4">
        <v>0</v>
      </c>
      <c r="E145" s="5">
        <v>0</v>
      </c>
    </row>
    <row r="146" spans="1:5" x14ac:dyDescent="0.25">
      <c r="A146" s="29" t="s">
        <v>264</v>
      </c>
      <c r="B146" s="41" t="s">
        <v>265</v>
      </c>
      <c r="C146" s="96">
        <v>1200</v>
      </c>
      <c r="D146" s="4">
        <v>1200</v>
      </c>
      <c r="E146" s="5">
        <v>1200</v>
      </c>
    </row>
    <row r="147" spans="1:5" x14ac:dyDescent="0.25">
      <c r="A147" s="29" t="s">
        <v>266</v>
      </c>
      <c r="B147" s="41" t="s">
        <v>267</v>
      </c>
      <c r="C147" s="96">
        <v>1000</v>
      </c>
      <c r="D147" s="4">
        <v>1000</v>
      </c>
      <c r="E147" s="5">
        <v>1000</v>
      </c>
    </row>
    <row r="148" spans="1:5" x14ac:dyDescent="0.25">
      <c r="A148" s="29" t="s">
        <v>268</v>
      </c>
      <c r="B148" s="41" t="s">
        <v>269</v>
      </c>
      <c r="C148" s="96">
        <v>100</v>
      </c>
      <c r="D148" s="4">
        <v>100</v>
      </c>
      <c r="E148" s="5">
        <v>100</v>
      </c>
    </row>
    <row r="149" spans="1:5" x14ac:dyDescent="0.25">
      <c r="A149" s="29" t="s">
        <v>270</v>
      </c>
      <c r="B149" s="41" t="s">
        <v>271</v>
      </c>
      <c r="C149" s="96">
        <v>200</v>
      </c>
      <c r="D149" s="4">
        <v>200</v>
      </c>
      <c r="E149" s="5">
        <v>200</v>
      </c>
    </row>
    <row r="150" spans="1:5" x14ac:dyDescent="0.25">
      <c r="A150" s="29" t="s">
        <v>272</v>
      </c>
      <c r="B150" s="41" t="s">
        <v>273</v>
      </c>
      <c r="C150" s="96">
        <v>1000</v>
      </c>
      <c r="D150" s="4">
        <v>1000</v>
      </c>
      <c r="E150" s="5">
        <v>1000</v>
      </c>
    </row>
    <row r="151" spans="1:5" x14ac:dyDescent="0.25">
      <c r="A151" s="29" t="s">
        <v>274</v>
      </c>
      <c r="B151" s="41" t="s">
        <v>275</v>
      </c>
      <c r="C151" s="96">
        <v>500</v>
      </c>
      <c r="D151" s="4">
        <v>500</v>
      </c>
      <c r="E151" s="5">
        <v>500</v>
      </c>
    </row>
    <row r="152" spans="1:5" x14ac:dyDescent="0.25">
      <c r="A152" s="30" t="s">
        <v>276</v>
      </c>
      <c r="B152" s="42" t="s">
        <v>277</v>
      </c>
      <c r="C152" s="99">
        <v>39000</v>
      </c>
      <c r="D152" s="9">
        <v>39000</v>
      </c>
      <c r="E152" s="10">
        <v>39000</v>
      </c>
    </row>
    <row r="153" spans="1:5" x14ac:dyDescent="0.25">
      <c r="A153" s="31" t="s">
        <v>278</v>
      </c>
      <c r="B153" s="43" t="s">
        <v>279</v>
      </c>
      <c r="C153" s="100">
        <v>15000</v>
      </c>
      <c r="D153" s="52">
        <v>15000</v>
      </c>
      <c r="E153" s="60">
        <v>15000</v>
      </c>
    </row>
    <row r="154" spans="1:5" x14ac:dyDescent="0.25">
      <c r="A154" s="29" t="s">
        <v>280</v>
      </c>
      <c r="B154" s="41" t="s">
        <v>281</v>
      </c>
      <c r="C154" s="96">
        <v>500</v>
      </c>
      <c r="D154" s="4">
        <v>500</v>
      </c>
      <c r="E154" s="5">
        <v>500</v>
      </c>
    </row>
    <row r="155" spans="1:5" x14ac:dyDescent="0.25">
      <c r="A155" s="29" t="s">
        <v>282</v>
      </c>
      <c r="B155" s="41" t="s">
        <v>283</v>
      </c>
      <c r="C155" s="100">
        <v>5000</v>
      </c>
      <c r="D155" s="52">
        <v>5000</v>
      </c>
      <c r="E155" s="60">
        <v>5000</v>
      </c>
    </row>
    <row r="156" spans="1:5" ht="15.75" thickBot="1" x14ac:dyDescent="0.3">
      <c r="A156" s="32" t="s">
        <v>284</v>
      </c>
      <c r="B156" s="44" t="s">
        <v>285</v>
      </c>
      <c r="C156" s="101">
        <v>50000</v>
      </c>
      <c r="D156" s="47">
        <v>50000</v>
      </c>
      <c r="E156" s="55">
        <v>50000</v>
      </c>
    </row>
    <row r="157" spans="1:5" x14ac:dyDescent="0.25">
      <c r="A157" s="33"/>
      <c r="B157" s="65" t="s">
        <v>38</v>
      </c>
      <c r="C157" s="19">
        <v>214600</v>
      </c>
      <c r="D157" s="66">
        <v>214600</v>
      </c>
      <c r="E157" s="67">
        <v>214600</v>
      </c>
    </row>
    <row r="158" spans="1:5" x14ac:dyDescent="0.25">
      <c r="A158" s="6"/>
      <c r="B158" s="85" t="s">
        <v>374</v>
      </c>
      <c r="C158" s="87"/>
      <c r="D158" s="88"/>
      <c r="E158" s="89"/>
    </row>
    <row r="159" spans="1:5" ht="14.45" customHeight="1" x14ac:dyDescent="0.25">
      <c r="A159" s="22"/>
      <c r="B159" s="82" t="s">
        <v>362</v>
      </c>
      <c r="C159" s="83">
        <v>1094300</v>
      </c>
      <c r="D159" s="83"/>
      <c r="E159" s="83"/>
    </row>
    <row r="160" spans="1:5" ht="14.45" customHeight="1" x14ac:dyDescent="0.25">
      <c r="A160" s="22"/>
      <c r="B160" s="72" t="s">
        <v>363</v>
      </c>
      <c r="C160" s="83">
        <v>1641450</v>
      </c>
      <c r="D160" s="83"/>
      <c r="E160" s="83"/>
    </row>
    <row r="161" spans="1:5" ht="14.45" customHeight="1" x14ac:dyDescent="0.25">
      <c r="A161" s="22"/>
      <c r="B161" s="80" t="s">
        <v>364</v>
      </c>
      <c r="C161" s="83">
        <v>1094300</v>
      </c>
      <c r="D161" s="83"/>
      <c r="E161" s="83"/>
    </row>
    <row r="162" spans="1:5" ht="14.45" customHeight="1" x14ac:dyDescent="0.25">
      <c r="A162" s="22"/>
      <c r="B162" s="81" t="s">
        <v>365</v>
      </c>
      <c r="C162" s="83">
        <v>224960</v>
      </c>
      <c r="D162" s="83"/>
      <c r="E162" s="83"/>
    </row>
    <row r="163" spans="1:5" ht="25.5" x14ac:dyDescent="0.25">
      <c r="A163" s="22"/>
      <c r="B163" s="81" t="s">
        <v>366</v>
      </c>
      <c r="C163" s="83">
        <v>0</v>
      </c>
      <c r="D163" s="83"/>
      <c r="E163" s="83"/>
    </row>
    <row r="164" spans="1:5" ht="14.45" customHeight="1" x14ac:dyDescent="0.25">
      <c r="A164" s="22"/>
      <c r="B164" s="81" t="s">
        <v>367</v>
      </c>
      <c r="C164" s="83">
        <v>63250</v>
      </c>
      <c r="D164" s="83"/>
      <c r="E164" s="83"/>
    </row>
    <row r="165" spans="1:5" x14ac:dyDescent="0.25">
      <c r="A165" s="22"/>
      <c r="B165" s="72" t="s">
        <v>368</v>
      </c>
      <c r="C165" s="83">
        <v>687500</v>
      </c>
      <c r="D165" s="83"/>
      <c r="E165" s="83"/>
    </row>
    <row r="166" spans="1:5" x14ac:dyDescent="0.25">
      <c r="A166" s="22"/>
      <c r="B166" s="72" t="s">
        <v>369</v>
      </c>
      <c r="C166" s="83">
        <v>29100</v>
      </c>
      <c r="D166" s="83"/>
      <c r="E166" s="83"/>
    </row>
    <row r="167" spans="1:5" x14ac:dyDescent="0.25">
      <c r="A167" s="22"/>
      <c r="B167" s="77"/>
      <c r="C167" s="83"/>
      <c r="D167" s="83"/>
      <c r="E167" s="83"/>
    </row>
    <row r="168" spans="1:5" ht="14.45" customHeight="1" x14ac:dyDescent="0.25">
      <c r="A168" s="22"/>
      <c r="B168" s="72" t="s">
        <v>362</v>
      </c>
      <c r="C168" s="83"/>
      <c r="D168" s="83">
        <v>1094300</v>
      </c>
      <c r="E168" s="83"/>
    </row>
    <row r="169" spans="1:5" ht="14.45" customHeight="1" x14ac:dyDescent="0.25">
      <c r="A169" s="22"/>
      <c r="B169" s="72" t="s">
        <v>363</v>
      </c>
      <c r="C169" s="83"/>
      <c r="D169" s="83">
        <v>1641450</v>
      </c>
      <c r="E169" s="83"/>
    </row>
    <row r="170" spans="1:5" ht="14.45" customHeight="1" x14ac:dyDescent="0.25">
      <c r="A170" s="22"/>
      <c r="B170" s="80" t="s">
        <v>370</v>
      </c>
      <c r="C170" s="83"/>
      <c r="D170" s="83">
        <v>1203730</v>
      </c>
      <c r="E170" s="83"/>
    </row>
    <row r="171" spans="1:5" ht="14.45" customHeight="1" x14ac:dyDescent="0.25">
      <c r="A171" s="22"/>
      <c r="B171" s="81" t="s">
        <v>371</v>
      </c>
      <c r="C171" s="83"/>
      <c r="D171" s="83">
        <v>281200</v>
      </c>
      <c r="E171" s="83"/>
    </row>
    <row r="172" spans="1:5" x14ac:dyDescent="0.25">
      <c r="A172" s="22"/>
      <c r="B172" s="81" t="s">
        <v>367</v>
      </c>
      <c r="C172" s="83"/>
      <c r="D172" s="83">
        <v>31625</v>
      </c>
      <c r="E172" s="83"/>
    </row>
    <row r="173" spans="1:5" x14ac:dyDescent="0.25">
      <c r="A173" s="22"/>
      <c r="B173" s="72" t="s">
        <v>368</v>
      </c>
      <c r="C173" s="83"/>
      <c r="D173" s="83">
        <v>261250</v>
      </c>
      <c r="E173" s="83"/>
    </row>
    <row r="174" spans="1:5" x14ac:dyDescent="0.25">
      <c r="A174" s="22"/>
      <c r="B174" s="72" t="s">
        <v>372</v>
      </c>
      <c r="C174" s="83"/>
      <c r="D174" s="83">
        <v>0</v>
      </c>
      <c r="E174" s="83"/>
    </row>
    <row r="175" spans="1:5" x14ac:dyDescent="0.25">
      <c r="A175" s="22"/>
      <c r="B175" s="72" t="s">
        <v>373</v>
      </c>
      <c r="C175" s="83"/>
      <c r="D175" s="83">
        <v>29100</v>
      </c>
      <c r="E175" s="83"/>
    </row>
    <row r="176" spans="1:5" x14ac:dyDescent="0.25">
      <c r="A176" s="22"/>
      <c r="B176" s="84" t="s">
        <v>375</v>
      </c>
      <c r="C176" s="86"/>
      <c r="D176" s="86"/>
      <c r="E176" s="86"/>
    </row>
    <row r="177" spans="1:5" x14ac:dyDescent="0.25">
      <c r="A177" s="22"/>
      <c r="B177" s="73" t="s">
        <v>340</v>
      </c>
      <c r="C177" s="83">
        <v>145200</v>
      </c>
      <c r="D177" s="83">
        <v>145200</v>
      </c>
      <c r="E177" s="83">
        <v>145200</v>
      </c>
    </row>
    <row r="178" spans="1:5" x14ac:dyDescent="0.25">
      <c r="A178" s="22"/>
      <c r="B178" s="78" t="s">
        <v>341</v>
      </c>
      <c r="C178" s="83">
        <v>102850</v>
      </c>
      <c r="D178" s="83">
        <v>102850</v>
      </c>
      <c r="E178" s="83">
        <v>102850</v>
      </c>
    </row>
    <row r="179" spans="1:5" x14ac:dyDescent="0.25">
      <c r="A179" s="22"/>
      <c r="B179" s="73" t="s">
        <v>342</v>
      </c>
      <c r="C179" s="83">
        <v>24200</v>
      </c>
      <c r="D179" s="83">
        <v>24200</v>
      </c>
      <c r="E179" s="83">
        <v>24200</v>
      </c>
    </row>
    <row r="180" spans="1:5" x14ac:dyDescent="0.25">
      <c r="A180" s="22"/>
      <c r="B180" s="78" t="s">
        <v>343</v>
      </c>
      <c r="C180" s="83">
        <v>2420</v>
      </c>
      <c r="D180" s="83">
        <v>2420</v>
      </c>
      <c r="E180" s="83">
        <v>2420</v>
      </c>
    </row>
    <row r="181" spans="1:5" x14ac:dyDescent="0.25">
      <c r="A181" s="22"/>
      <c r="B181" s="73" t="s">
        <v>344</v>
      </c>
      <c r="C181" s="83">
        <v>3025</v>
      </c>
      <c r="D181" s="83">
        <v>3025</v>
      </c>
      <c r="E181" s="83">
        <v>3025</v>
      </c>
    </row>
    <row r="182" spans="1:5" ht="14.45" customHeight="1" x14ac:dyDescent="0.25">
      <c r="A182" s="22"/>
      <c r="B182" s="78" t="s">
        <v>345</v>
      </c>
      <c r="C182" s="83">
        <v>10890</v>
      </c>
      <c r="D182" s="83">
        <v>10890</v>
      </c>
      <c r="E182" s="83">
        <v>10890</v>
      </c>
    </row>
    <row r="183" spans="1:5" x14ac:dyDescent="0.25">
      <c r="A183" s="22"/>
      <c r="B183" s="73" t="s">
        <v>346</v>
      </c>
      <c r="C183" s="83">
        <v>30250</v>
      </c>
      <c r="D183" s="83">
        <v>30250</v>
      </c>
      <c r="E183" s="83">
        <v>30250</v>
      </c>
    </row>
    <row r="184" spans="1:5" x14ac:dyDescent="0.25">
      <c r="A184" s="22"/>
      <c r="B184" s="78" t="s">
        <v>347</v>
      </c>
      <c r="C184" s="83">
        <v>18150</v>
      </c>
      <c r="D184" s="83">
        <v>18150</v>
      </c>
      <c r="E184" s="83">
        <v>18150</v>
      </c>
    </row>
    <row r="185" spans="1:5" x14ac:dyDescent="0.25">
      <c r="A185" s="22"/>
      <c r="B185" s="73" t="s">
        <v>348</v>
      </c>
      <c r="C185" s="83">
        <v>6050</v>
      </c>
      <c r="D185" s="83">
        <v>6050</v>
      </c>
      <c r="E185" s="83">
        <v>6050</v>
      </c>
    </row>
    <row r="186" spans="1:5" ht="14.45" customHeight="1" x14ac:dyDescent="0.25">
      <c r="A186" s="22"/>
      <c r="B186" s="78" t="s">
        <v>348</v>
      </c>
      <c r="C186" s="83">
        <v>24200</v>
      </c>
      <c r="D186" s="83">
        <v>24200</v>
      </c>
      <c r="E186" s="83">
        <v>24200</v>
      </c>
    </row>
    <row r="187" spans="1:5" x14ac:dyDescent="0.25">
      <c r="A187" s="22"/>
      <c r="B187" s="73" t="s">
        <v>349</v>
      </c>
      <c r="C187" s="83">
        <v>4840</v>
      </c>
      <c r="D187" s="83">
        <v>4840</v>
      </c>
      <c r="E187" s="83">
        <v>4840</v>
      </c>
    </row>
    <row r="188" spans="1:5" x14ac:dyDescent="0.25">
      <c r="A188" s="22"/>
      <c r="B188" s="78" t="s">
        <v>350</v>
      </c>
      <c r="C188" s="83">
        <v>2420</v>
      </c>
      <c r="D188" s="83">
        <v>2420</v>
      </c>
      <c r="E188" s="83">
        <v>2420</v>
      </c>
    </row>
    <row r="189" spans="1:5" ht="14.45" customHeight="1" x14ac:dyDescent="0.25">
      <c r="A189" s="22"/>
      <c r="B189" s="74" t="s">
        <v>351</v>
      </c>
      <c r="C189" s="83">
        <v>184400</v>
      </c>
      <c r="D189" s="83">
        <v>184400</v>
      </c>
      <c r="E189" s="83">
        <v>184400</v>
      </c>
    </row>
    <row r="190" spans="1:5" x14ac:dyDescent="0.25">
      <c r="A190" s="22"/>
      <c r="B190" s="74" t="s">
        <v>351</v>
      </c>
      <c r="C190" s="83">
        <v>87600</v>
      </c>
      <c r="D190" s="83">
        <v>87600</v>
      </c>
      <c r="E190" s="83">
        <v>87600</v>
      </c>
    </row>
    <row r="191" spans="1:5" ht="14.45" customHeight="1" x14ac:dyDescent="0.25">
      <c r="A191" s="22"/>
      <c r="B191" s="73" t="s">
        <v>352</v>
      </c>
      <c r="C191" s="83">
        <v>71550</v>
      </c>
      <c r="D191" s="83">
        <v>71550</v>
      </c>
      <c r="E191" s="83">
        <v>71550</v>
      </c>
    </row>
    <row r="192" spans="1:5" x14ac:dyDescent="0.25">
      <c r="A192" s="22"/>
      <c r="B192" s="74" t="s">
        <v>353</v>
      </c>
      <c r="C192" s="83">
        <v>29120</v>
      </c>
      <c r="D192" s="83">
        <v>29120</v>
      </c>
      <c r="E192" s="83">
        <v>29120</v>
      </c>
    </row>
    <row r="193" spans="1:5" x14ac:dyDescent="0.25">
      <c r="A193" s="22"/>
      <c r="B193" s="74" t="s">
        <v>354</v>
      </c>
      <c r="C193" s="83">
        <v>150200</v>
      </c>
      <c r="D193" s="83">
        <v>150200</v>
      </c>
      <c r="E193" s="83">
        <v>150200</v>
      </c>
    </row>
    <row r="194" spans="1:5" x14ac:dyDescent="0.25">
      <c r="A194" s="22"/>
      <c r="B194" s="74" t="s">
        <v>355</v>
      </c>
      <c r="C194" s="83">
        <v>96800</v>
      </c>
      <c r="D194" s="83">
        <v>96800</v>
      </c>
      <c r="E194" s="83">
        <v>96800</v>
      </c>
    </row>
    <row r="195" spans="1:5" x14ac:dyDescent="0.25">
      <c r="A195" s="22"/>
      <c r="B195" s="74" t="s">
        <v>355</v>
      </c>
      <c r="C195" s="83">
        <v>121000</v>
      </c>
      <c r="D195" s="83">
        <v>121000</v>
      </c>
      <c r="E195" s="83">
        <v>121000</v>
      </c>
    </row>
    <row r="196" spans="1:5" x14ac:dyDescent="0.25">
      <c r="A196" s="22"/>
      <c r="B196" s="74" t="s">
        <v>356</v>
      </c>
      <c r="C196" s="83">
        <v>36300</v>
      </c>
      <c r="D196" s="83">
        <v>36300</v>
      </c>
      <c r="E196" s="83">
        <v>36300</v>
      </c>
    </row>
    <row r="197" spans="1:5" x14ac:dyDescent="0.25">
      <c r="A197" s="22"/>
      <c r="B197" s="74" t="s">
        <v>357</v>
      </c>
      <c r="C197" s="83">
        <v>145200</v>
      </c>
      <c r="D197" s="83">
        <v>145200</v>
      </c>
      <c r="E197" s="83">
        <v>145200</v>
      </c>
    </row>
    <row r="198" spans="1:5" ht="14.45" customHeight="1" x14ac:dyDescent="0.25">
      <c r="A198" s="22"/>
      <c r="B198" s="74" t="s">
        <v>358</v>
      </c>
      <c r="C198" s="83">
        <v>145200</v>
      </c>
      <c r="D198" s="83">
        <v>145200</v>
      </c>
      <c r="E198" s="83">
        <v>145200</v>
      </c>
    </row>
    <row r="199" spans="1:5" ht="14.45" customHeight="1" x14ac:dyDescent="0.25">
      <c r="A199" s="22"/>
      <c r="B199" s="74" t="s">
        <v>359</v>
      </c>
      <c r="C199" s="83">
        <v>60500</v>
      </c>
      <c r="D199" s="83">
        <v>60500</v>
      </c>
      <c r="E199" s="83">
        <v>60500</v>
      </c>
    </row>
    <row r="200" spans="1:5" ht="14.45" customHeight="1" x14ac:dyDescent="0.25">
      <c r="A200" s="22"/>
      <c r="B200" s="78" t="s">
        <v>360</v>
      </c>
      <c r="C200" s="83">
        <v>24200</v>
      </c>
      <c r="D200" s="83">
        <v>24200</v>
      </c>
      <c r="E200" s="83">
        <v>24200</v>
      </c>
    </row>
    <row r="201" spans="1:5" ht="14.45" customHeight="1" x14ac:dyDescent="0.25">
      <c r="A201" s="22"/>
      <c r="B201" s="73" t="s">
        <v>287</v>
      </c>
      <c r="C201" s="83">
        <v>24200</v>
      </c>
      <c r="D201" s="83">
        <v>24200</v>
      </c>
      <c r="E201" s="83">
        <v>24200</v>
      </c>
    </row>
    <row r="202" spans="1:5" x14ac:dyDescent="0.25">
      <c r="A202" s="22"/>
      <c r="B202" s="78" t="s">
        <v>288</v>
      </c>
      <c r="C202" s="83">
        <v>181500</v>
      </c>
      <c r="D202" s="83">
        <v>181500</v>
      </c>
      <c r="E202" s="83">
        <v>181500</v>
      </c>
    </row>
    <row r="203" spans="1:5" ht="14.45" customHeight="1" x14ac:dyDescent="0.25">
      <c r="A203" s="22"/>
      <c r="B203" s="73" t="s">
        <v>289</v>
      </c>
      <c r="C203" s="83">
        <v>37550</v>
      </c>
      <c r="D203" s="83">
        <v>37550</v>
      </c>
      <c r="E203" s="83">
        <v>37550</v>
      </c>
    </row>
    <row r="204" spans="1:5" ht="25.5" x14ac:dyDescent="0.25">
      <c r="A204" s="22"/>
      <c r="B204" s="78" t="s">
        <v>290</v>
      </c>
      <c r="C204" s="83">
        <v>98050</v>
      </c>
      <c r="D204" s="83">
        <v>98050</v>
      </c>
      <c r="E204" s="83">
        <v>98050</v>
      </c>
    </row>
    <row r="205" spans="1:5" ht="14.45" customHeight="1" x14ac:dyDescent="0.25">
      <c r="A205" s="22"/>
      <c r="B205" s="73" t="s">
        <v>291</v>
      </c>
      <c r="C205" s="83">
        <v>4880</v>
      </c>
      <c r="D205" s="83">
        <v>4880</v>
      </c>
      <c r="E205" s="83">
        <v>4880</v>
      </c>
    </row>
    <row r="206" spans="1:5" ht="14.45" customHeight="1" x14ac:dyDescent="0.25">
      <c r="A206" s="22"/>
      <c r="B206" s="78" t="s">
        <v>292</v>
      </c>
      <c r="C206" s="83">
        <v>76270</v>
      </c>
      <c r="D206" s="83">
        <v>76270</v>
      </c>
      <c r="E206" s="83">
        <v>76270</v>
      </c>
    </row>
    <row r="207" spans="1:5" ht="25.5" x14ac:dyDescent="0.25">
      <c r="A207" s="22"/>
      <c r="B207" s="73" t="s">
        <v>293</v>
      </c>
      <c r="C207" s="83">
        <v>16297</v>
      </c>
      <c r="D207" s="83">
        <v>16297</v>
      </c>
      <c r="E207" s="83">
        <v>16297</v>
      </c>
    </row>
    <row r="208" spans="1:5" x14ac:dyDescent="0.25">
      <c r="A208" s="22"/>
      <c r="B208" s="78" t="s">
        <v>294</v>
      </c>
      <c r="C208" s="83">
        <v>55622</v>
      </c>
      <c r="D208" s="83">
        <v>55622</v>
      </c>
      <c r="E208" s="83">
        <v>55622</v>
      </c>
    </row>
    <row r="209" spans="1:5" x14ac:dyDescent="0.25">
      <c r="A209" s="22"/>
      <c r="B209" s="73" t="s">
        <v>295</v>
      </c>
      <c r="C209" s="83">
        <v>37472</v>
      </c>
      <c r="D209" s="83">
        <v>37472</v>
      </c>
      <c r="E209" s="83">
        <v>37472</v>
      </c>
    </row>
    <row r="210" spans="1:5" ht="14.45" customHeight="1" x14ac:dyDescent="0.25">
      <c r="A210" s="22"/>
      <c r="B210" s="78" t="s">
        <v>296</v>
      </c>
      <c r="C210" s="83">
        <v>104797</v>
      </c>
      <c r="D210" s="83">
        <v>104797</v>
      </c>
      <c r="E210" s="83">
        <v>104797</v>
      </c>
    </row>
    <row r="211" spans="1:5" x14ac:dyDescent="0.25">
      <c r="A211" s="22"/>
      <c r="B211" s="73" t="s">
        <v>297</v>
      </c>
      <c r="C211" s="83">
        <v>13272</v>
      </c>
      <c r="D211" s="83">
        <v>13272</v>
      </c>
      <c r="E211" s="83">
        <v>13272</v>
      </c>
    </row>
    <row r="212" spans="1:5" x14ac:dyDescent="0.25">
      <c r="A212" s="22"/>
      <c r="B212" s="78" t="s">
        <v>298</v>
      </c>
      <c r="C212" s="83">
        <v>45035</v>
      </c>
      <c r="D212" s="83">
        <v>45035</v>
      </c>
      <c r="E212" s="83">
        <v>45035</v>
      </c>
    </row>
    <row r="213" spans="1:5" x14ac:dyDescent="0.25">
      <c r="A213" s="22"/>
      <c r="B213" s="73" t="s">
        <v>299</v>
      </c>
      <c r="C213" s="83">
        <v>20732</v>
      </c>
      <c r="D213" s="83">
        <v>20732</v>
      </c>
      <c r="E213" s="83">
        <v>20732</v>
      </c>
    </row>
    <row r="214" spans="1:5" ht="14.45" customHeight="1" x14ac:dyDescent="0.25">
      <c r="A214" s="22"/>
      <c r="B214" s="78" t="s">
        <v>300</v>
      </c>
      <c r="C214" s="83">
        <v>43522</v>
      </c>
      <c r="D214" s="83">
        <v>43522</v>
      </c>
      <c r="E214" s="83">
        <v>43522</v>
      </c>
    </row>
    <row r="215" spans="1:5" x14ac:dyDescent="0.25">
      <c r="A215" s="22"/>
      <c r="B215" s="73" t="s">
        <v>301</v>
      </c>
      <c r="C215" s="83">
        <v>25372</v>
      </c>
      <c r="D215" s="83">
        <v>25372</v>
      </c>
      <c r="E215" s="83">
        <v>25372</v>
      </c>
    </row>
    <row r="216" spans="1:5" ht="25.5" x14ac:dyDescent="0.25">
      <c r="A216" s="22"/>
      <c r="B216" s="78" t="s">
        <v>302</v>
      </c>
      <c r="C216" s="83">
        <v>42350</v>
      </c>
      <c r="D216" s="83">
        <v>42350</v>
      </c>
      <c r="E216" s="83">
        <v>42350</v>
      </c>
    </row>
    <row r="217" spans="1:5" ht="25.5" x14ac:dyDescent="0.25">
      <c r="A217" s="22"/>
      <c r="B217" s="73" t="s">
        <v>303</v>
      </c>
      <c r="C217" s="83">
        <v>32063</v>
      </c>
      <c r="D217" s="83">
        <v>32063</v>
      </c>
      <c r="E217" s="83">
        <v>32063</v>
      </c>
    </row>
    <row r="218" spans="1:5" ht="25.5" x14ac:dyDescent="0.25">
      <c r="A218" s="22"/>
      <c r="B218" s="78" t="s">
        <v>304</v>
      </c>
      <c r="C218" s="83">
        <v>19600</v>
      </c>
      <c r="D218" s="83">
        <v>19600</v>
      </c>
      <c r="E218" s="83">
        <v>19600</v>
      </c>
    </row>
    <row r="219" spans="1:5" ht="14.45" customHeight="1" x14ac:dyDescent="0.25">
      <c r="A219" s="22"/>
      <c r="B219" s="73" t="s">
        <v>305</v>
      </c>
      <c r="C219" s="83">
        <v>34120</v>
      </c>
      <c r="D219" s="83">
        <v>34120</v>
      </c>
      <c r="E219" s="83">
        <v>34120</v>
      </c>
    </row>
    <row r="220" spans="1:5" x14ac:dyDescent="0.25">
      <c r="A220" s="22"/>
      <c r="B220" s="78" t="s">
        <v>306</v>
      </c>
      <c r="C220" s="83">
        <v>18935</v>
      </c>
      <c r="D220" s="83">
        <v>18935</v>
      </c>
      <c r="E220" s="83">
        <v>18935</v>
      </c>
    </row>
    <row r="221" spans="1:5" ht="25.5" x14ac:dyDescent="0.25">
      <c r="A221" s="22"/>
      <c r="B221" s="73" t="s">
        <v>307</v>
      </c>
      <c r="C221" s="83">
        <v>81983</v>
      </c>
      <c r="D221" s="83">
        <v>81983</v>
      </c>
      <c r="E221" s="83">
        <v>81983</v>
      </c>
    </row>
    <row r="222" spans="1:5" ht="14.45" customHeight="1" x14ac:dyDescent="0.25">
      <c r="A222" s="22"/>
      <c r="B222" s="78" t="s">
        <v>308</v>
      </c>
      <c r="C222" s="83">
        <v>10896</v>
      </c>
      <c r="D222" s="83">
        <v>10896</v>
      </c>
      <c r="E222" s="83">
        <v>10896</v>
      </c>
    </row>
    <row r="223" spans="1:5" ht="14.45" customHeight="1" x14ac:dyDescent="0.25">
      <c r="A223" s="22"/>
      <c r="B223" s="75" t="s">
        <v>309</v>
      </c>
      <c r="C223" s="83">
        <v>43628</v>
      </c>
      <c r="D223" s="83">
        <v>43628</v>
      </c>
      <c r="E223" s="83">
        <v>43628</v>
      </c>
    </row>
    <row r="224" spans="1:5" ht="25.5" x14ac:dyDescent="0.25">
      <c r="A224" s="22"/>
      <c r="B224" s="78" t="s">
        <v>310</v>
      </c>
      <c r="C224" s="83">
        <v>55050</v>
      </c>
      <c r="D224" s="83">
        <v>55050</v>
      </c>
      <c r="E224" s="83">
        <v>55050</v>
      </c>
    </row>
    <row r="225" spans="1:5" ht="14.45" customHeight="1" x14ac:dyDescent="0.25">
      <c r="A225" s="22"/>
      <c r="B225" s="73" t="s">
        <v>311</v>
      </c>
      <c r="C225" s="83">
        <v>103450</v>
      </c>
      <c r="D225" s="83">
        <v>103450</v>
      </c>
      <c r="E225" s="83">
        <v>103450</v>
      </c>
    </row>
    <row r="226" spans="1:5" x14ac:dyDescent="0.25">
      <c r="A226" s="22"/>
      <c r="B226" s="78" t="s">
        <v>312</v>
      </c>
      <c r="C226" s="83">
        <v>103450</v>
      </c>
      <c r="D226" s="83">
        <v>103450</v>
      </c>
      <c r="E226" s="83">
        <v>103450</v>
      </c>
    </row>
    <row r="227" spans="1:5" ht="14.45" customHeight="1" x14ac:dyDescent="0.25">
      <c r="A227" s="22"/>
      <c r="B227" s="73" t="s">
        <v>313</v>
      </c>
      <c r="C227" s="83">
        <v>21775</v>
      </c>
      <c r="D227" s="83">
        <v>21775</v>
      </c>
      <c r="E227" s="83">
        <v>21775</v>
      </c>
    </row>
    <row r="228" spans="1:5" x14ac:dyDescent="0.25">
      <c r="A228" s="22"/>
      <c r="B228" s="78" t="s">
        <v>314</v>
      </c>
      <c r="C228" s="83">
        <v>24800</v>
      </c>
      <c r="D228" s="83">
        <v>24800</v>
      </c>
      <c r="E228" s="83">
        <v>24800</v>
      </c>
    </row>
    <row r="229" spans="1:5" ht="14.45" customHeight="1" x14ac:dyDescent="0.25">
      <c r="A229" s="22"/>
      <c r="B229" s="73" t="s">
        <v>315</v>
      </c>
      <c r="C229" s="83">
        <v>471400</v>
      </c>
      <c r="D229" s="83">
        <v>471400</v>
      </c>
      <c r="E229" s="83">
        <v>471400</v>
      </c>
    </row>
    <row r="230" spans="1:5" x14ac:dyDescent="0.25">
      <c r="A230" s="22"/>
      <c r="B230" s="74" t="s">
        <v>316</v>
      </c>
      <c r="C230" s="83">
        <v>15730</v>
      </c>
      <c r="D230" s="83">
        <v>15730</v>
      </c>
      <c r="E230" s="83">
        <v>15730</v>
      </c>
    </row>
    <row r="231" spans="1:5" ht="14.45" customHeight="1" x14ac:dyDescent="0.25">
      <c r="A231" s="22"/>
      <c r="B231" s="73" t="s">
        <v>317</v>
      </c>
      <c r="C231" s="83">
        <v>48400</v>
      </c>
      <c r="D231" s="83">
        <v>48400</v>
      </c>
      <c r="E231" s="83">
        <v>48400</v>
      </c>
    </row>
    <row r="232" spans="1:5" ht="25.5" x14ac:dyDescent="0.25">
      <c r="A232" s="22"/>
      <c r="B232" s="78" t="s">
        <v>318</v>
      </c>
      <c r="C232" s="83">
        <v>36300</v>
      </c>
      <c r="D232" s="83">
        <v>36300</v>
      </c>
      <c r="E232" s="83">
        <v>36300</v>
      </c>
    </row>
    <row r="233" spans="1:5" x14ac:dyDescent="0.25">
      <c r="A233" s="22"/>
      <c r="B233" s="74" t="s">
        <v>319</v>
      </c>
      <c r="C233" s="83">
        <v>24200</v>
      </c>
      <c r="D233" s="83">
        <v>24200</v>
      </c>
      <c r="E233" s="83">
        <v>24200</v>
      </c>
    </row>
    <row r="234" spans="1:5" x14ac:dyDescent="0.25">
      <c r="A234" s="22"/>
      <c r="B234" s="74" t="s">
        <v>320</v>
      </c>
      <c r="C234" s="83">
        <v>24200</v>
      </c>
      <c r="D234" s="83">
        <v>24200</v>
      </c>
      <c r="E234" s="83">
        <v>24200</v>
      </c>
    </row>
    <row r="235" spans="1:5" x14ac:dyDescent="0.25">
      <c r="A235" s="22"/>
      <c r="B235" s="74" t="s">
        <v>321</v>
      </c>
      <c r="C235" s="83">
        <v>12100</v>
      </c>
      <c r="D235" s="83">
        <v>12100</v>
      </c>
      <c r="E235" s="83">
        <v>12100</v>
      </c>
    </row>
    <row r="236" spans="1:5" x14ac:dyDescent="0.25">
      <c r="A236" s="22"/>
      <c r="B236" s="74" t="s">
        <v>322</v>
      </c>
      <c r="C236" s="83">
        <v>21780</v>
      </c>
      <c r="D236" s="83">
        <v>21780</v>
      </c>
      <c r="E236" s="83">
        <v>21780</v>
      </c>
    </row>
    <row r="237" spans="1:5" ht="25.5" x14ac:dyDescent="0.25">
      <c r="A237" s="6"/>
      <c r="B237" s="73" t="s">
        <v>323</v>
      </c>
      <c r="C237" s="83">
        <v>6050</v>
      </c>
      <c r="D237" s="83">
        <v>6050</v>
      </c>
      <c r="E237" s="83">
        <v>6050</v>
      </c>
    </row>
    <row r="238" spans="1:5" x14ac:dyDescent="0.25">
      <c r="A238" s="22"/>
      <c r="B238" s="74" t="s">
        <v>324</v>
      </c>
      <c r="C238" s="83">
        <v>6050</v>
      </c>
      <c r="D238" s="83">
        <v>6050</v>
      </c>
      <c r="E238" s="83">
        <v>6050</v>
      </c>
    </row>
    <row r="239" spans="1:5" x14ac:dyDescent="0.25">
      <c r="A239" s="22"/>
      <c r="B239" s="73" t="s">
        <v>361</v>
      </c>
      <c r="C239" s="83">
        <v>36300</v>
      </c>
      <c r="D239" s="83">
        <v>36300</v>
      </c>
      <c r="E239" s="83">
        <v>36300</v>
      </c>
    </row>
    <row r="240" spans="1:5" ht="25.5" x14ac:dyDescent="0.25">
      <c r="A240" s="22"/>
      <c r="B240" s="78" t="s">
        <v>325</v>
      </c>
      <c r="C240" s="83">
        <v>60500</v>
      </c>
      <c r="D240" s="83">
        <v>60500</v>
      </c>
      <c r="E240" s="83">
        <v>60500</v>
      </c>
    </row>
    <row r="241" spans="1:5" ht="38.25" x14ac:dyDescent="0.25">
      <c r="A241" s="22"/>
      <c r="B241" s="73" t="s">
        <v>326</v>
      </c>
      <c r="C241" s="83">
        <v>12100</v>
      </c>
      <c r="D241" s="83">
        <v>12100</v>
      </c>
      <c r="E241" s="83">
        <v>12100</v>
      </c>
    </row>
    <row r="242" spans="1:5" x14ac:dyDescent="0.25">
      <c r="A242" s="22"/>
      <c r="B242" s="78" t="s">
        <v>327</v>
      </c>
      <c r="C242" s="83">
        <v>30250</v>
      </c>
      <c r="D242" s="83">
        <v>30250</v>
      </c>
      <c r="E242" s="83">
        <v>30250</v>
      </c>
    </row>
    <row r="243" spans="1:5" ht="25.5" x14ac:dyDescent="0.25">
      <c r="A243" s="22"/>
      <c r="B243" s="73" t="s">
        <v>328</v>
      </c>
      <c r="C243" s="83">
        <v>60500</v>
      </c>
      <c r="D243" s="83">
        <v>60500</v>
      </c>
      <c r="E243" s="83">
        <v>60500</v>
      </c>
    </row>
    <row r="244" spans="1:5" x14ac:dyDescent="0.25">
      <c r="A244" s="22"/>
      <c r="B244" s="76" t="s">
        <v>329</v>
      </c>
      <c r="C244" s="83">
        <v>18150</v>
      </c>
      <c r="D244" s="83">
        <v>18150</v>
      </c>
      <c r="E244" s="83">
        <v>18150</v>
      </c>
    </row>
    <row r="245" spans="1:5" ht="25.5" x14ac:dyDescent="0.25">
      <c r="A245" s="22"/>
      <c r="B245" s="73" t="s">
        <v>330</v>
      </c>
      <c r="C245" s="83">
        <v>91650</v>
      </c>
      <c r="D245" s="83">
        <v>91650</v>
      </c>
      <c r="E245" s="83">
        <v>91650</v>
      </c>
    </row>
    <row r="246" spans="1:5" x14ac:dyDescent="0.25">
      <c r="A246" s="22"/>
      <c r="B246" s="78" t="s">
        <v>331</v>
      </c>
      <c r="C246" s="83">
        <v>7260</v>
      </c>
      <c r="D246" s="83">
        <v>7260</v>
      </c>
      <c r="E246" s="83">
        <v>7260</v>
      </c>
    </row>
    <row r="247" spans="1:5" x14ac:dyDescent="0.25">
      <c r="A247" s="22"/>
      <c r="B247" s="73" t="s">
        <v>332</v>
      </c>
      <c r="C247" s="83">
        <v>1210</v>
      </c>
      <c r="D247" s="83">
        <v>1210</v>
      </c>
      <c r="E247" s="83">
        <v>1210</v>
      </c>
    </row>
    <row r="248" spans="1:5" x14ac:dyDescent="0.25">
      <c r="A248" s="22"/>
      <c r="B248" s="78" t="s">
        <v>333</v>
      </c>
      <c r="C248" s="83">
        <v>26620</v>
      </c>
      <c r="D248" s="83">
        <v>26620</v>
      </c>
      <c r="E248" s="83">
        <v>26620</v>
      </c>
    </row>
    <row r="249" spans="1:5" ht="25.5" x14ac:dyDescent="0.25">
      <c r="A249" s="22"/>
      <c r="B249" s="73" t="s">
        <v>334</v>
      </c>
      <c r="C249" s="83">
        <v>35090</v>
      </c>
      <c r="D249" s="83">
        <v>35090</v>
      </c>
      <c r="E249" s="83">
        <v>35090</v>
      </c>
    </row>
    <row r="250" spans="1:5" x14ac:dyDescent="0.25">
      <c r="A250" s="22"/>
      <c r="B250" s="78" t="s">
        <v>335</v>
      </c>
      <c r="C250" s="83">
        <v>12100</v>
      </c>
      <c r="D250" s="83">
        <v>12100</v>
      </c>
      <c r="E250" s="83">
        <v>12100</v>
      </c>
    </row>
    <row r="251" spans="1:5" x14ac:dyDescent="0.25">
      <c r="A251" s="22"/>
      <c r="B251" s="73" t="s">
        <v>336</v>
      </c>
      <c r="C251" s="83">
        <v>6050</v>
      </c>
      <c r="D251" s="83">
        <v>6050</v>
      </c>
      <c r="E251" s="83">
        <v>6050</v>
      </c>
    </row>
    <row r="252" spans="1:5" x14ac:dyDescent="0.25">
      <c r="A252" s="22"/>
      <c r="B252" s="75" t="s">
        <v>337</v>
      </c>
      <c r="C252" s="83">
        <v>4840</v>
      </c>
      <c r="D252" s="83">
        <v>4840</v>
      </c>
      <c r="E252" s="83">
        <v>4840</v>
      </c>
    </row>
    <row r="253" spans="1:5" x14ac:dyDescent="0.25">
      <c r="A253" s="22"/>
      <c r="B253" s="73" t="s">
        <v>338</v>
      </c>
      <c r="C253" s="83">
        <v>6050</v>
      </c>
      <c r="D253" s="83">
        <v>6050</v>
      </c>
      <c r="E253" s="83">
        <v>6050</v>
      </c>
    </row>
    <row r="254" spans="1:5" x14ac:dyDescent="0.25">
      <c r="A254" s="22"/>
      <c r="B254" s="79" t="s">
        <v>339</v>
      </c>
      <c r="C254" s="83">
        <v>6050</v>
      </c>
      <c r="D254" s="83">
        <v>6050</v>
      </c>
      <c r="E254" s="83">
        <v>6050</v>
      </c>
    </row>
  </sheetData>
  <mergeCells count="1">
    <mergeCell ref="A1:E1"/>
  </mergeCells>
  <phoneticPr fontId="9" type="noConversion"/>
  <pageMargins left="0.7" right="0.7" top="0.75" bottom="0.75" header="0.3" footer="0.3"/>
  <pageSetup paperSize="9"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CIMMARRUSTI</dc:creator>
  <cp:lastModifiedBy>ANNALISA LIUZZI</cp:lastModifiedBy>
  <dcterms:created xsi:type="dcterms:W3CDTF">2022-12-20T10:50:20Z</dcterms:created>
  <dcterms:modified xsi:type="dcterms:W3CDTF">2023-01-19T10:26:48Z</dcterms:modified>
</cp:coreProperties>
</file>